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heckCompatibility="1" defaultThemeVersion="124226"/>
  <mc:AlternateContent xmlns:mc="http://schemas.openxmlformats.org/markup-compatibility/2006">
    <mc:Choice Requires="x15">
      <x15ac:absPath xmlns:x15ac="http://schemas.microsoft.com/office/spreadsheetml/2010/11/ac" url="C:\Users\Dr Yemi K\Desktop\"/>
    </mc:Choice>
  </mc:AlternateContent>
  <bookViews>
    <workbookView xWindow="0" yWindow="0" windowWidth="19890" windowHeight="6360" tabRatio="742" firstSheet="3" activeTab="5"/>
  </bookViews>
  <sheets>
    <sheet name="Work 1-19 Hrs=Unemployed" sheetId="1" r:id="rId1"/>
    <sheet name="Work 20-39 Hrs=Underemployed" sheetId="2" r:id="rId2"/>
    <sheet name="Work 40 Hrs=Full Time employed" sheetId="3" r:id="rId3"/>
    <sheet name="Employed=Fulltime+underemployed" sheetId="7" r:id="rId4"/>
    <sheet name="All=Employed+Unemployed(&lt;20hrs)" sheetId="6" r:id="rId5"/>
    <sheet name="Share of employed vs GDP Share" sheetId="8" r:id="rId6"/>
  </sheets>
  <externalReferences>
    <externalReference r:id="rId7"/>
  </externalReferences>
  <definedNames>
    <definedName name="_xlnm.Print_Area" localSheetId="4">'All=Employed+Unemployed(&lt;20hrs)'!$A$2:$N$28</definedName>
    <definedName name="_xlnm.Print_Area" localSheetId="0">'Work 1-19 Hrs=Unemployed'!$A$2:$N$28</definedName>
    <definedName name="_xlnm.Print_Area" localSheetId="1">'Work 20-39 Hrs=Underemployed'!$A$2:$N$28</definedName>
    <definedName name="_xlnm.Print_Area" localSheetId="2">'Work 40 Hrs=Full Time employed'!$A$2:$N$28</definedName>
  </definedNames>
  <calcPr calcId="162913"/>
</workbook>
</file>

<file path=xl/calcChain.xml><?xml version="1.0" encoding="utf-8"?>
<calcChain xmlns="http://schemas.openxmlformats.org/spreadsheetml/2006/main">
  <c r="B20" i="8" l="1"/>
  <c r="B19" i="8"/>
  <c r="B18" i="8"/>
  <c r="B17" i="8"/>
  <c r="B16" i="8"/>
  <c r="B15" i="8"/>
  <c r="B14" i="8"/>
  <c r="B13" i="8"/>
  <c r="B12" i="8"/>
  <c r="B11" i="8"/>
  <c r="B10" i="8"/>
  <c r="B9" i="8"/>
  <c r="B8" i="8"/>
  <c r="B7" i="8"/>
  <c r="B6" i="8"/>
  <c r="B5" i="8"/>
  <c r="B4" i="8"/>
  <c r="B3" i="8"/>
  <c r="C5" i="8" l="1"/>
  <c r="C6" i="8"/>
  <c r="C7" i="8"/>
  <c r="C8" i="8"/>
  <c r="C9" i="8"/>
  <c r="C10" i="8"/>
  <c r="C11" i="8"/>
  <c r="C12" i="8"/>
  <c r="C13" i="8"/>
  <c r="C14" i="8"/>
  <c r="C15" i="8"/>
  <c r="C16" i="8"/>
  <c r="C17" i="8"/>
  <c r="C18" i="8"/>
  <c r="C19" i="8"/>
  <c r="C20" i="8"/>
  <c r="C4" i="8"/>
  <c r="B27" i="8" s="1"/>
  <c r="C3" i="8"/>
  <c r="B26" i="8" s="1"/>
  <c r="B28" i="8" l="1"/>
  <c r="B29" i="8" s="1"/>
  <c r="F25" i="1"/>
  <c r="F25" i="3"/>
  <c r="F25" i="7"/>
  <c r="F25" i="6"/>
  <c r="F25" i="2"/>
  <c r="E25" i="1"/>
  <c r="E25" i="3"/>
  <c r="E25" i="7"/>
  <c r="E25" i="6"/>
  <c r="E25" i="2"/>
  <c r="M24" i="1" l="1"/>
  <c r="M24" i="2"/>
  <c r="M24" i="7"/>
  <c r="M24" i="6"/>
  <c r="M24" i="3"/>
  <c r="K24" i="1"/>
  <c r="K24" i="2"/>
  <c r="K24" i="7"/>
  <c r="K24" i="6"/>
  <c r="K24" i="3"/>
  <c r="I24" i="1"/>
  <c r="I24" i="2"/>
  <c r="I24" i="7"/>
  <c r="I24" i="6"/>
  <c r="I24" i="3"/>
  <c r="G24" i="1"/>
  <c r="G24" i="2"/>
  <c r="G24" i="7"/>
  <c r="G24" i="6"/>
  <c r="G24" i="3"/>
  <c r="E24" i="1"/>
  <c r="E24" i="2"/>
  <c r="E24" i="7"/>
  <c r="E24" i="6"/>
  <c r="E24" i="3"/>
  <c r="C24" i="1"/>
  <c r="C24" i="2"/>
  <c r="C24" i="7"/>
  <c r="C24" i="6"/>
  <c r="C24" i="3"/>
  <c r="K6" i="7" l="1"/>
  <c r="K7" i="7"/>
  <c r="K8" i="7"/>
  <c r="K9" i="7"/>
  <c r="K10" i="7"/>
  <c r="K11" i="7"/>
  <c r="K12" i="7"/>
  <c r="K13" i="7"/>
  <c r="K14" i="7"/>
  <c r="K15" i="7"/>
  <c r="K16" i="7"/>
  <c r="K17" i="7"/>
  <c r="K18" i="7"/>
  <c r="K19" i="7"/>
  <c r="K20" i="7"/>
  <c r="K21" i="7"/>
  <c r="K22" i="7"/>
  <c r="K5" i="7"/>
  <c r="I6" i="7"/>
  <c r="I7" i="7"/>
  <c r="I8" i="7"/>
  <c r="I9" i="7"/>
  <c r="I10" i="7"/>
  <c r="I11" i="7"/>
  <c r="M11" i="7" s="1"/>
  <c r="I12" i="7"/>
  <c r="I13" i="7"/>
  <c r="I14" i="7"/>
  <c r="I15" i="7"/>
  <c r="I16" i="7"/>
  <c r="I17" i="7"/>
  <c r="I18" i="7"/>
  <c r="I19" i="7"/>
  <c r="M19" i="7" s="1"/>
  <c r="I20" i="7"/>
  <c r="I21" i="7"/>
  <c r="I22" i="7"/>
  <c r="I5" i="7"/>
  <c r="G6" i="7"/>
  <c r="G7" i="7"/>
  <c r="G8" i="7"/>
  <c r="G9" i="7"/>
  <c r="G10" i="7"/>
  <c r="G11" i="7"/>
  <c r="G12" i="7"/>
  <c r="M12" i="7" s="1"/>
  <c r="G13" i="7"/>
  <c r="G14" i="7"/>
  <c r="G15" i="7"/>
  <c r="G16" i="7"/>
  <c r="M16" i="7" s="1"/>
  <c r="G17" i="7"/>
  <c r="G18" i="7"/>
  <c r="G19" i="7"/>
  <c r="G20" i="7"/>
  <c r="M20" i="7" s="1"/>
  <c r="G21" i="7"/>
  <c r="G22" i="7"/>
  <c r="G5" i="7"/>
  <c r="E5" i="7"/>
  <c r="E23" i="7" s="1"/>
  <c r="C6" i="7"/>
  <c r="M6" i="7" s="1"/>
  <c r="C7" i="7"/>
  <c r="C8" i="7"/>
  <c r="C9" i="7"/>
  <c r="C10" i="7"/>
  <c r="M10" i="7" s="1"/>
  <c r="C11" i="7"/>
  <c r="C12" i="7"/>
  <c r="C13" i="7"/>
  <c r="C14" i="7"/>
  <c r="M14" i="7" s="1"/>
  <c r="C15" i="7"/>
  <c r="C16" i="7"/>
  <c r="C17" i="7"/>
  <c r="C18" i="7"/>
  <c r="M18" i="7" s="1"/>
  <c r="C19" i="7"/>
  <c r="C20" i="7"/>
  <c r="C21" i="7"/>
  <c r="C22" i="7"/>
  <c r="M22" i="7" s="1"/>
  <c r="C5" i="7"/>
  <c r="M15" i="7" l="1"/>
  <c r="M7" i="7"/>
  <c r="M8" i="7"/>
  <c r="C23" i="7"/>
  <c r="K23" i="7"/>
  <c r="L14" i="7" s="1"/>
  <c r="L5" i="7"/>
  <c r="M13" i="7"/>
  <c r="I23" i="7"/>
  <c r="G23" i="7"/>
  <c r="H22" i="7" s="1"/>
  <c r="M21" i="7"/>
  <c r="M17" i="7"/>
  <c r="F5" i="7"/>
  <c r="F23" i="7" s="1"/>
  <c r="M9" i="7"/>
  <c r="M5" i="7"/>
  <c r="J5" i="7"/>
  <c r="H5" i="7" l="1"/>
  <c r="H8" i="7"/>
  <c r="H16" i="7"/>
  <c r="H14" i="7"/>
  <c r="H20" i="7"/>
  <c r="H18" i="7"/>
  <c r="H6" i="7"/>
  <c r="H13" i="7"/>
  <c r="H11" i="7"/>
  <c r="H15" i="7"/>
  <c r="H19" i="7"/>
  <c r="H9" i="7"/>
  <c r="H21" i="7"/>
  <c r="H17" i="7"/>
  <c r="H12" i="7"/>
  <c r="H10" i="7"/>
  <c r="H7" i="7"/>
  <c r="D6" i="7"/>
  <c r="D10" i="7"/>
  <c r="D14" i="7"/>
  <c r="D18" i="7"/>
  <c r="D22" i="7"/>
  <c r="D7" i="7"/>
  <c r="D11" i="7"/>
  <c r="D15" i="7"/>
  <c r="D19" i="7"/>
  <c r="D8" i="7"/>
  <c r="D12" i="7"/>
  <c r="D16" i="7"/>
  <c r="D20" i="7"/>
  <c r="D5" i="7"/>
  <c r="D9" i="7"/>
  <c r="D13" i="7"/>
  <c r="D21" i="7"/>
  <c r="D17" i="7"/>
  <c r="L7" i="7"/>
  <c r="L11" i="7"/>
  <c r="L15" i="7"/>
  <c r="L19" i="7"/>
  <c r="L8" i="7"/>
  <c r="L12" i="7"/>
  <c r="L16" i="7"/>
  <c r="L20" i="7"/>
  <c r="L9" i="7"/>
  <c r="L13" i="7"/>
  <c r="L17" i="7"/>
  <c r="L21" i="7"/>
  <c r="L6" i="7"/>
  <c r="L10" i="7"/>
  <c r="L18" i="7"/>
  <c r="L22" i="7"/>
  <c r="J8" i="7"/>
  <c r="J12" i="7"/>
  <c r="J16" i="7"/>
  <c r="J20" i="7"/>
  <c r="J9" i="7"/>
  <c r="J13" i="7"/>
  <c r="J21" i="7"/>
  <c r="J6" i="7"/>
  <c r="J10" i="7"/>
  <c r="J14" i="7"/>
  <c r="J18" i="7"/>
  <c r="J22" i="7"/>
  <c r="J7" i="7"/>
  <c r="J11" i="7"/>
  <c r="J15" i="7"/>
  <c r="J19" i="7"/>
  <c r="J17" i="7"/>
  <c r="M23" i="7"/>
  <c r="H23" i="7" l="1"/>
  <c r="J23" i="7"/>
  <c r="D23" i="7"/>
  <c r="N18" i="7"/>
  <c r="Q23" i="6"/>
  <c r="L23" i="7"/>
  <c r="N13" i="7"/>
  <c r="N16" i="7"/>
  <c r="N10" i="7"/>
  <c r="N5" i="7"/>
  <c r="N12" i="7"/>
  <c r="N17" i="7"/>
  <c r="N21" i="7"/>
  <c r="N11" i="7"/>
  <c r="N7" i="7"/>
  <c r="N19" i="7"/>
  <c r="N6" i="7"/>
  <c r="N22" i="7"/>
  <c r="N20" i="7"/>
  <c r="N15" i="7"/>
  <c r="N14" i="7"/>
  <c r="N8" i="7"/>
  <c r="N9" i="7"/>
  <c r="N23" i="7" l="1"/>
</calcChain>
</file>

<file path=xl/sharedStrings.xml><?xml version="1.0" encoding="utf-8"?>
<sst xmlns="http://schemas.openxmlformats.org/spreadsheetml/2006/main" count="324" uniqueCount="61">
  <si>
    <t>Count</t>
  </si>
  <si>
    <t>Major Economic Activity</t>
  </si>
  <si>
    <t>Paid Apprentice</t>
  </si>
  <si>
    <t>Work for Pay/Wage</t>
  </si>
  <si>
    <t>Unpaid House worker</t>
  </si>
  <si>
    <t>TOTAL</t>
  </si>
  <si>
    <t xml:space="preserve"> %</t>
  </si>
  <si>
    <t>Self employment farming</t>
  </si>
  <si>
    <t>Self employment Non farming</t>
  </si>
  <si>
    <t>Self employment         Non-farming</t>
  </si>
  <si>
    <t>AGRICULTURE</t>
  </si>
  <si>
    <t>A</t>
  </si>
  <si>
    <t>MINING AND QUARRYING</t>
  </si>
  <si>
    <t>B</t>
  </si>
  <si>
    <t>MANUFACTURING</t>
  </si>
  <si>
    <t>C</t>
  </si>
  <si>
    <t>ELECTRICITY, GAS, STEAM &amp; AIR CONDITIONING SUPPLY</t>
  </si>
  <si>
    <t>D</t>
  </si>
  <si>
    <t>WATER SUPPLY, SEWERAGE, WASTE MANAGEMENT &amp; REMEDIATION</t>
  </si>
  <si>
    <t>E</t>
  </si>
  <si>
    <t>CONSTRUCTION</t>
  </si>
  <si>
    <t>F</t>
  </si>
  <si>
    <t>TRADE</t>
  </si>
  <si>
    <t>G</t>
  </si>
  <si>
    <t>ACCOMMODATION AND FOOD SERVICES</t>
  </si>
  <si>
    <t>I</t>
  </si>
  <si>
    <t>TRANSPORTATION AND STORAGE</t>
  </si>
  <si>
    <t>H</t>
  </si>
  <si>
    <t>INFORMATION AND COMMUNICATION</t>
  </si>
  <si>
    <t>J</t>
  </si>
  <si>
    <t>ARTS, ENTERTAINMENTAND RECREATION</t>
  </si>
  <si>
    <t>R</t>
  </si>
  <si>
    <t>FINANCIAL AND INSURANCE</t>
  </si>
  <si>
    <t>K</t>
  </si>
  <si>
    <t>REAL ESTATE</t>
  </si>
  <si>
    <t>L</t>
  </si>
  <si>
    <t>PROFESSIONAL, SCIENTIFIC AND TECHNICAL SERVICES</t>
  </si>
  <si>
    <t>M</t>
  </si>
  <si>
    <t>ADMINISTRATIVE &amp; SUPPORT SERVICES</t>
  </si>
  <si>
    <t>N</t>
  </si>
  <si>
    <t>O</t>
  </si>
  <si>
    <t>EDUCATION</t>
  </si>
  <si>
    <t>HUMAN HEALTH AND SOCIAL SERVICES</t>
  </si>
  <si>
    <t>Q</t>
  </si>
  <si>
    <t>OTHER SERVICES</t>
  </si>
  <si>
    <t>S</t>
  </si>
  <si>
    <t xml:space="preserve">**Public Administration employment has been spread across the above 45 actitivies in line with the job description of the public worker eg Public school teachers and health workers wil be added under educaion and human health and social work. Same applies to  public service employees working as accountants, lawyers etc who will be under professional, scienific and technical services etc </t>
  </si>
  <si>
    <t>CLASSIFIED AS FULLTIME EMPLOYED Q3 2017</t>
  </si>
  <si>
    <t>INCLUDES FULL TIME EMPLOYED(&gt; 40HRS)+UNDEREMPLOYED(20-39HRS)+UNEMPLOYED (&lt; 20HRS)  Q3 2017</t>
  </si>
  <si>
    <t>CLASSIFIED AS UNDEREMPLOYED  Q3 2017</t>
  </si>
  <si>
    <t>CLASSIFIED AS UNEMPLOYED   Q3 2017</t>
  </si>
  <si>
    <t>% Share of Total</t>
  </si>
  <si>
    <t>SHARE OF Q3 2017 EMPLOYED %</t>
  </si>
  <si>
    <t>SECTOR</t>
  </si>
  <si>
    <t>** Note Employed here incudes those working 1-19 hours, though while not included in the oficial defination of employment are neverthess part of GDP and consequently need to be added for comparisions with GDP</t>
  </si>
  <si>
    <t>SHARE OF Q3 2017   Nominal GDP %</t>
  </si>
  <si>
    <t>* Note excludes Public Admin GDP. While Public Admin workers have been spread across employed depending on their Job description in Public Service</t>
  </si>
  <si>
    <t>Agriculture</t>
  </si>
  <si>
    <t>Industry</t>
  </si>
  <si>
    <t>Services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</si>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</sst>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
    <numFmt numFmtId="167" formatCode="_-* #,##0_-;\-* #,##0_-;_-* &quot;-&quot;??_-;_-@_-"/>
  </numFmts>
  <fonts count="14" x14ac:knownFonts="1">
    <font>
      <sz val="10"/>
      <name val="Arial"/>
    </font>
    <font>
      <sz val="10"/>
      <name val="Arial"/>
    </font>
    <font>
      <sz val="9"/>
      <color indexed="8"/>
      <name val="Arial"/>
    </font>
    <font>
      <b/>
      <sz val="10"/>
      <name val="Arial"/>
      <family val="2"/>
    </font>
    <font>
      <sz val="9"/>
      <color indexed="8"/>
      <name val="Arial"/>
      <family val="2"/>
    </font>
    <font>
      <sz val="9"/>
      <name val="Arial"/>
      <family val="2"/>
    </font>
    <font>
      <sz val="10"/>
      <name val="Arial"/>
      <family val="2"/>
    </font>
    <font>
      <b/>
      <sz val="9"/>
      <color indexed="8"/>
      <name val="Arial"/>
      <family val="2"/>
    </font>
    <font>
      <sz val="9"/>
      <color rgb="FF000000"/>
      <name val="Arial"/>
      <family val="2"/>
    </font>
    <font>
      <b/>
      <sz val="9"/>
      <name val="Arial"/>
      <family val="2"/>
    </font>
    <font>
      <b/>
      <sz val="10"/>
      <color theme="0"/>
      <name val="Arial"/>
      <family val="2"/>
    </font>
    <font>
      <b/>
      <sz val="10"/>
      <color rgb="FFFF0000"/>
      <name val="Arial"/>
      <family val="2"/>
    </font>
    <font>
      <b/>
      <sz val="9"/>
      <color rgb="FFFF0000"/>
      <name val="Arial"/>
      <family val="2"/>
    </font>
    <font>
      <b/>
      <sz val="9"/>
      <color rgb="FF00000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style="thin">
        <color indexed="8"/>
      </left>
      <right/>
      <top style="thin">
        <color indexed="64"/>
      </top>
      <bottom style="thin">
        <color indexed="64"/>
      </bottom>
      <diagonal/>
    </border>
    <border>
      <left/>
      <right style="thin">
        <color indexed="8"/>
      </right>
      <top/>
      <bottom/>
      <diagonal/>
    </border>
    <border>
      <left/>
      <right/>
      <top style="thin">
        <color indexed="64"/>
      </top>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85">
    <xf numFmtId="0" fontId="0" fillId="0" borderId="0" xfId="0"/>
    <xf numFmtId="0" fontId="0" fillId="0" borderId="0" xfId="0" applyAlignment="1">
      <alignment vertical="center"/>
    </xf>
    <xf numFmtId="0" fontId="3" fillId="0" borderId="6" xfId="0" applyFont="1" applyBorder="1" applyAlignment="1">
      <alignment horizontal="center" vertical="center"/>
    </xf>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0" borderId="5" xfId="0" applyFont="1" applyBorder="1" applyAlignment="1">
      <alignment vertical="center"/>
    </xf>
    <xf numFmtId="165" fontId="3" fillId="5" borderId="7" xfId="0" applyNumberFormat="1" applyFont="1" applyFill="1" applyBorder="1" applyAlignment="1">
      <alignment horizontal="right" vertical="center" indent="1"/>
    </xf>
    <xf numFmtId="3" fontId="3" fillId="3" borderId="7" xfId="1" applyNumberFormat="1" applyFont="1" applyFill="1" applyBorder="1" applyAlignment="1">
      <alignment horizontal="right" vertical="center" indent="1"/>
    </xf>
    <xf numFmtId="165" fontId="3" fillId="3" borderId="7" xfId="1" applyNumberFormat="1" applyFont="1" applyFill="1" applyBorder="1" applyAlignment="1">
      <alignment horizontal="right" vertical="center" indent="1"/>
    </xf>
    <xf numFmtId="165" fontId="3" fillId="2" borderId="7" xfId="0" applyNumberFormat="1" applyFont="1" applyFill="1" applyBorder="1" applyAlignment="1">
      <alignment horizontal="right" vertical="center" indent="1"/>
    </xf>
    <xf numFmtId="165" fontId="3" fillId="6" borderId="5" xfId="0" applyNumberFormat="1" applyFont="1" applyFill="1" applyBorder="1" applyAlignment="1">
      <alignment horizontal="right" vertical="center" indent="1"/>
    </xf>
    <xf numFmtId="165" fontId="3" fillId="4" borderId="7" xfId="0" applyNumberFormat="1" applyFont="1" applyFill="1" applyBorder="1" applyAlignment="1">
      <alignment horizontal="right" vertical="center" indent="1"/>
    </xf>
    <xf numFmtId="165" fontId="3" fillId="7" borderId="7" xfId="0" applyNumberFormat="1" applyFont="1" applyFill="1" applyBorder="1" applyAlignment="1">
      <alignment horizontal="right" vertical="center" indent="1"/>
    </xf>
    <xf numFmtId="0" fontId="3" fillId="0" borderId="0" xfId="0" applyFont="1"/>
    <xf numFmtId="165" fontId="4" fillId="5" borderId="10" xfId="0" applyNumberFormat="1" applyFont="1" applyFill="1" applyBorder="1" applyAlignment="1">
      <alignment horizontal="center" vertical="center" wrapText="1"/>
    </xf>
    <xf numFmtId="166" fontId="7" fillId="7" borderId="2" xfId="0" applyNumberFormat="1" applyFont="1" applyFill="1" applyBorder="1" applyAlignment="1">
      <alignment horizontal="center" vertical="center" wrapText="1"/>
    </xf>
    <xf numFmtId="165" fontId="7" fillId="7" borderId="2" xfId="0" applyNumberFormat="1" applyFont="1" applyFill="1" applyBorder="1" applyAlignment="1">
      <alignment horizontal="right" vertical="center" indent="1"/>
    </xf>
    <xf numFmtId="165" fontId="4" fillId="5" borderId="10" xfId="0" applyNumberFormat="1" applyFont="1" applyFill="1" applyBorder="1" applyAlignment="1">
      <alignment horizontal="right" vertical="center" indent="1"/>
    </xf>
    <xf numFmtId="3" fontId="4" fillId="3" borderId="2" xfId="0" applyNumberFormat="1" applyFont="1" applyFill="1" applyBorder="1" applyAlignment="1">
      <alignment horizontal="right" vertical="center" indent="1"/>
    </xf>
    <xf numFmtId="165" fontId="4" fillId="3" borderId="10" xfId="0" applyNumberFormat="1" applyFont="1" applyFill="1" applyBorder="1" applyAlignment="1">
      <alignment horizontal="right" vertical="center" indent="1"/>
    </xf>
    <xf numFmtId="165" fontId="4" fillId="2" borderId="10" xfId="0" applyNumberFormat="1" applyFont="1" applyFill="1" applyBorder="1" applyAlignment="1">
      <alignment horizontal="right" vertical="center" indent="1"/>
    </xf>
    <xf numFmtId="165" fontId="4" fillId="6" borderId="10" xfId="0" applyNumberFormat="1" applyFont="1" applyFill="1" applyBorder="1" applyAlignment="1">
      <alignment horizontal="right" vertical="center" indent="1"/>
    </xf>
    <xf numFmtId="165" fontId="4" fillId="4" borderId="2" xfId="0" applyNumberFormat="1" applyFont="1" applyFill="1" applyBorder="1" applyAlignment="1">
      <alignment horizontal="right" vertical="center" indent="1"/>
    </xf>
    <xf numFmtId="165" fontId="4" fillId="7" borderId="2" xfId="0" applyNumberFormat="1" applyFont="1" applyFill="1" applyBorder="1" applyAlignment="1">
      <alignment horizontal="right" vertical="center" indent="1"/>
    </xf>
    <xf numFmtId="166" fontId="4" fillId="3" borderId="10" xfId="0" applyNumberFormat="1" applyFont="1" applyFill="1" applyBorder="1" applyAlignment="1">
      <alignment horizontal="center" vertical="center" wrapText="1"/>
    </xf>
    <xf numFmtId="166" fontId="4" fillId="2" borderId="10" xfId="0" applyNumberFormat="1" applyFont="1" applyFill="1" applyBorder="1" applyAlignment="1">
      <alignment horizontal="center" vertical="center" wrapText="1"/>
    </xf>
    <xf numFmtId="166" fontId="4" fillId="6" borderId="10" xfId="0" applyNumberFormat="1" applyFont="1" applyFill="1" applyBorder="1" applyAlignment="1">
      <alignment horizontal="center" vertical="center" wrapText="1"/>
    </xf>
    <xf numFmtId="166" fontId="4" fillId="4" borderId="2" xfId="0" applyNumberFormat="1" applyFont="1" applyFill="1" applyBorder="1" applyAlignment="1">
      <alignment horizontal="center" vertical="center" wrapText="1"/>
    </xf>
    <xf numFmtId="164" fontId="4" fillId="3" borderId="2"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164" fontId="4" fillId="2" borderId="2" xfId="1" applyNumberFormat="1" applyFont="1" applyFill="1" applyBorder="1" applyAlignment="1">
      <alignment horizontal="center" vertical="center" wrapText="1"/>
    </xf>
    <xf numFmtId="164" fontId="4" fillId="6" borderId="2" xfId="1" applyNumberFormat="1"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164" fontId="4" fillId="7" borderId="2" xfId="1" applyNumberFormat="1" applyFont="1" applyFill="1" applyBorder="1" applyAlignment="1">
      <alignment horizontal="center" vertical="center" wrapText="1"/>
    </xf>
    <xf numFmtId="165" fontId="9" fillId="5" borderId="7" xfId="0" applyNumberFormat="1" applyFont="1" applyFill="1" applyBorder="1" applyAlignment="1">
      <alignment horizontal="right" vertical="center" indent="1"/>
    </xf>
    <xf numFmtId="3" fontId="9" fillId="3" borderId="7" xfId="1" applyNumberFormat="1" applyFont="1" applyFill="1" applyBorder="1" applyAlignment="1">
      <alignment horizontal="right" vertical="center" indent="1"/>
    </xf>
    <xf numFmtId="165" fontId="9" fillId="3" borderId="7" xfId="1" applyNumberFormat="1" applyFont="1" applyFill="1" applyBorder="1" applyAlignment="1">
      <alignment horizontal="right" vertical="center" indent="1"/>
    </xf>
    <xf numFmtId="165" fontId="9" fillId="2" borderId="7" xfId="0" applyNumberFormat="1" applyFont="1" applyFill="1" applyBorder="1" applyAlignment="1">
      <alignment horizontal="right" vertical="center" indent="1"/>
    </xf>
    <xf numFmtId="165" fontId="9" fillId="6" borderId="5" xfId="0" applyNumberFormat="1" applyFont="1" applyFill="1" applyBorder="1" applyAlignment="1">
      <alignment horizontal="right" vertical="center" indent="1"/>
    </xf>
    <xf numFmtId="165" fontId="9" fillId="4" borderId="7" xfId="0" applyNumberFormat="1" applyFont="1" applyFill="1" applyBorder="1" applyAlignment="1">
      <alignment horizontal="right" vertical="center" indent="1"/>
    </xf>
    <xf numFmtId="165" fontId="9" fillId="7" borderId="7" xfId="0" applyNumberFormat="1" applyFont="1" applyFill="1" applyBorder="1" applyAlignment="1">
      <alignment horizontal="right" vertical="center" inden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166" fontId="4" fillId="7" borderId="2"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0" fontId="10" fillId="8" borderId="0" xfId="0" applyFont="1" applyFill="1" applyAlignment="1">
      <alignment vertical="center"/>
    </xf>
    <xf numFmtId="0" fontId="10" fillId="8" borderId="0" xfId="0" applyFont="1" applyFill="1"/>
    <xf numFmtId="164" fontId="9" fillId="2" borderId="7" xfId="1" applyNumberFormat="1" applyFont="1" applyFill="1" applyBorder="1" applyAlignment="1">
      <alignment horizontal="right" vertical="center" indent="1"/>
    </xf>
    <xf numFmtId="164" fontId="9" fillId="6" borderId="7" xfId="1" applyNumberFormat="1" applyFont="1" applyFill="1" applyBorder="1" applyAlignment="1">
      <alignment horizontal="right" vertical="center" indent="1"/>
    </xf>
    <xf numFmtId="164" fontId="9" fillId="4" borderId="7" xfId="1" applyNumberFormat="1" applyFont="1" applyFill="1" applyBorder="1" applyAlignment="1">
      <alignment horizontal="right" vertical="center" indent="1"/>
    </xf>
    <xf numFmtId="164" fontId="9" fillId="7" borderId="7" xfId="1" applyNumberFormat="1" applyFont="1" applyFill="1" applyBorder="1" applyAlignment="1">
      <alignment horizontal="right" vertical="center" indent="1"/>
    </xf>
    <xf numFmtId="164" fontId="9" fillId="5" borderId="7" xfId="1" applyNumberFormat="1" applyFont="1" applyFill="1" applyBorder="1" applyAlignment="1">
      <alignment horizontal="right" vertical="center" indent="1"/>
    </xf>
    <xf numFmtId="164" fontId="5" fillId="7" borderId="2" xfId="1" applyNumberFormat="1" applyFont="1" applyFill="1" applyBorder="1" applyAlignment="1">
      <alignment horizontal="right" vertical="center" indent="1"/>
    </xf>
    <xf numFmtId="164" fontId="4" fillId="5" borderId="10" xfId="1" applyNumberFormat="1" applyFont="1" applyFill="1" applyBorder="1" applyAlignment="1">
      <alignment horizontal="center" vertical="center" wrapText="1"/>
    </xf>
    <xf numFmtId="164" fontId="3" fillId="0" borderId="0" xfId="0" applyNumberFormat="1" applyFont="1"/>
    <xf numFmtId="167" fontId="0" fillId="0" borderId="0" xfId="0" applyNumberFormat="1" applyAlignment="1">
      <alignment vertical="center"/>
    </xf>
    <xf numFmtId="164" fontId="3" fillId="0" borderId="0" xfId="1" applyNumberFormat="1" applyFont="1"/>
    <xf numFmtId="3" fontId="4" fillId="5" borderId="10" xfId="1" applyNumberFormat="1" applyFont="1" applyFill="1" applyBorder="1" applyAlignment="1">
      <alignment horizontal="center" vertical="center" wrapText="1"/>
    </xf>
    <xf numFmtId="3" fontId="4" fillId="3"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4" fillId="6" borderId="2" xfId="1" applyNumberFormat="1" applyFont="1" applyFill="1" applyBorder="1" applyAlignment="1">
      <alignment horizontal="center" vertical="center" wrapText="1"/>
    </xf>
    <xf numFmtId="3" fontId="4" fillId="4" borderId="2" xfId="1" applyNumberFormat="1" applyFont="1" applyFill="1" applyBorder="1" applyAlignment="1">
      <alignment horizontal="center" vertical="center" wrapText="1"/>
    </xf>
    <xf numFmtId="3" fontId="4" fillId="7" borderId="2" xfId="1" applyNumberFormat="1" applyFont="1" applyFill="1" applyBorder="1" applyAlignment="1">
      <alignment horizontal="center" vertical="center" wrapText="1"/>
    </xf>
    <xf numFmtId="3" fontId="4" fillId="5" borderId="3" xfId="1" applyNumberFormat="1" applyFont="1" applyFill="1" applyBorder="1" applyAlignment="1">
      <alignment horizontal="right" vertical="center" indent="1"/>
    </xf>
    <xf numFmtId="3" fontId="4" fillId="2" borderId="2" xfId="1" applyNumberFormat="1" applyFont="1" applyFill="1" applyBorder="1" applyAlignment="1">
      <alignment horizontal="right" vertical="center" indent="1"/>
    </xf>
    <xf numFmtId="3" fontId="4" fillId="6" borderId="2" xfId="1" applyNumberFormat="1" applyFont="1" applyFill="1" applyBorder="1" applyAlignment="1">
      <alignment horizontal="right" vertical="center" indent="1"/>
    </xf>
    <xf numFmtId="3" fontId="4" fillId="4" borderId="2" xfId="1" applyNumberFormat="1" applyFont="1" applyFill="1" applyBorder="1" applyAlignment="1">
      <alignment horizontal="right" vertical="center" indent="1"/>
    </xf>
    <xf numFmtId="3" fontId="5" fillId="7" borderId="2" xfId="1" applyNumberFormat="1" applyFont="1" applyFill="1" applyBorder="1" applyAlignment="1">
      <alignment horizontal="right" vertical="center" indent="1"/>
    </xf>
    <xf numFmtId="3" fontId="9" fillId="5" borderId="7" xfId="1" applyNumberFormat="1" applyFont="1" applyFill="1" applyBorder="1" applyAlignment="1">
      <alignment horizontal="right" vertical="center" indent="1"/>
    </xf>
    <xf numFmtId="3" fontId="9" fillId="2" borderId="7" xfId="1" applyNumberFormat="1" applyFont="1" applyFill="1" applyBorder="1" applyAlignment="1">
      <alignment horizontal="right" vertical="center" indent="1"/>
    </xf>
    <xf numFmtId="3" fontId="9" fillId="6" borderId="7" xfId="1" applyNumberFormat="1" applyFont="1" applyFill="1" applyBorder="1" applyAlignment="1">
      <alignment horizontal="right" vertical="center" indent="1"/>
    </xf>
    <xf numFmtId="3" fontId="9" fillId="4" borderId="7" xfId="1" applyNumberFormat="1" applyFont="1" applyFill="1" applyBorder="1" applyAlignment="1">
      <alignment horizontal="right" vertical="center" indent="1"/>
    </xf>
    <xf numFmtId="3" fontId="9" fillId="7" borderId="7" xfId="1" applyNumberFormat="1" applyFont="1" applyFill="1" applyBorder="1" applyAlignment="1">
      <alignment horizontal="right" vertical="center" indent="1"/>
    </xf>
    <xf numFmtId="43" fontId="4" fillId="4" borderId="2" xfId="1" applyFont="1" applyFill="1" applyBorder="1" applyAlignment="1">
      <alignment horizontal="center" vertical="center" wrapText="1"/>
    </xf>
    <xf numFmtId="3" fontId="6" fillId="7" borderId="2" xfId="1" applyNumberFormat="1" applyFont="1" applyFill="1" applyBorder="1" applyAlignment="1">
      <alignment horizontal="right" vertical="center" indent="1"/>
    </xf>
    <xf numFmtId="3" fontId="3" fillId="5" borderId="7" xfId="1" applyNumberFormat="1" applyFont="1" applyFill="1" applyBorder="1" applyAlignment="1">
      <alignment horizontal="right" vertical="center" indent="1"/>
    </xf>
    <xf numFmtId="3" fontId="3" fillId="2" borderId="7" xfId="1" applyNumberFormat="1" applyFont="1" applyFill="1" applyBorder="1" applyAlignment="1">
      <alignment horizontal="right" vertical="center" indent="1"/>
    </xf>
    <xf numFmtId="3" fontId="3" fillId="6" borderId="7" xfId="1" applyNumberFormat="1" applyFont="1" applyFill="1" applyBorder="1" applyAlignment="1">
      <alignment horizontal="right" vertical="center" indent="1"/>
    </xf>
    <xf numFmtId="3" fontId="3" fillId="4" borderId="7" xfId="1" applyNumberFormat="1" applyFont="1" applyFill="1" applyBorder="1" applyAlignment="1">
      <alignment horizontal="right" vertical="center" indent="1"/>
    </xf>
    <xf numFmtId="3" fontId="3" fillId="7" borderId="7" xfId="1" applyNumberFormat="1" applyFont="1" applyFill="1" applyBorder="1" applyAlignment="1">
      <alignment horizontal="right" vertical="center" indent="1"/>
    </xf>
    <xf numFmtId="3" fontId="4" fillId="5" borderId="0" xfId="1" applyNumberFormat="1" applyFont="1" applyFill="1" applyBorder="1" applyAlignment="1">
      <alignment horizontal="center" vertical="center" wrapText="1"/>
    </xf>
    <xf numFmtId="1" fontId="4" fillId="6" borderId="2" xfId="1" applyNumberFormat="1"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3" fontId="4" fillId="5" borderId="12" xfId="1" applyNumberFormat="1" applyFont="1" applyFill="1" applyBorder="1" applyAlignment="1">
      <alignment horizontal="right" vertical="center" indent="1"/>
    </xf>
    <xf numFmtId="165" fontId="4" fillId="4" borderId="2"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 fontId="9" fillId="5" borderId="0" xfId="1" applyNumberFormat="1" applyFont="1" applyFill="1" applyBorder="1" applyAlignment="1">
      <alignment horizontal="right" vertical="center" indent="1"/>
    </xf>
    <xf numFmtId="165" fontId="9" fillId="5" borderId="0" xfId="0" applyNumberFormat="1" applyFont="1" applyFill="1" applyBorder="1" applyAlignment="1">
      <alignment horizontal="right" vertical="center" indent="1"/>
    </xf>
    <xf numFmtId="165" fontId="9" fillId="3" borderId="0" xfId="1" applyNumberFormat="1" applyFont="1" applyFill="1" applyBorder="1" applyAlignment="1">
      <alignment horizontal="right" vertical="center" indent="1"/>
    </xf>
    <xf numFmtId="3" fontId="9" fillId="2" borderId="0" xfId="1" applyNumberFormat="1" applyFont="1" applyFill="1" applyBorder="1" applyAlignment="1">
      <alignment horizontal="right" vertical="center" indent="1"/>
    </xf>
    <xf numFmtId="165" fontId="9" fillId="2" borderId="0" xfId="0" applyNumberFormat="1" applyFont="1" applyFill="1" applyBorder="1" applyAlignment="1">
      <alignment horizontal="right" vertical="center" indent="1"/>
    </xf>
    <xf numFmtId="3" fontId="9" fillId="6" borderId="0" xfId="1" applyNumberFormat="1" applyFont="1" applyFill="1" applyBorder="1" applyAlignment="1">
      <alignment horizontal="right" vertical="center" indent="1"/>
    </xf>
    <xf numFmtId="165" fontId="9" fillId="6" borderId="0" xfId="0" applyNumberFormat="1" applyFont="1" applyFill="1" applyBorder="1" applyAlignment="1">
      <alignment horizontal="right" vertical="center" indent="1"/>
    </xf>
    <xf numFmtId="3" fontId="9" fillId="4" borderId="0" xfId="1" applyNumberFormat="1" applyFont="1" applyFill="1" applyBorder="1" applyAlignment="1">
      <alignment horizontal="right" vertical="center" indent="1"/>
    </xf>
    <xf numFmtId="165" fontId="9" fillId="4" borderId="0" xfId="0" applyNumberFormat="1" applyFont="1" applyFill="1" applyBorder="1" applyAlignment="1">
      <alignment horizontal="right" vertical="center" indent="1"/>
    </xf>
    <xf numFmtId="3" fontId="9" fillId="7" borderId="0" xfId="1" applyNumberFormat="1" applyFont="1" applyFill="1" applyBorder="1" applyAlignment="1">
      <alignment horizontal="right" vertical="center" indent="1"/>
    </xf>
    <xf numFmtId="165" fontId="9" fillId="7" borderId="0" xfId="0" applyNumberFormat="1" applyFont="1" applyFill="1" applyBorder="1" applyAlignment="1">
      <alignment horizontal="right" vertical="center" indent="1"/>
    </xf>
    <xf numFmtId="164" fontId="9" fillId="5" borderId="0" xfId="1" applyNumberFormat="1" applyFont="1" applyFill="1" applyBorder="1" applyAlignment="1">
      <alignment horizontal="right" vertical="center" indent="1"/>
    </xf>
    <xf numFmtId="164" fontId="9" fillId="2" borderId="0" xfId="1" applyNumberFormat="1" applyFont="1" applyFill="1" applyBorder="1" applyAlignment="1">
      <alignment horizontal="right" vertical="center" indent="1"/>
    </xf>
    <xf numFmtId="164" fontId="9" fillId="6" borderId="0" xfId="1" applyNumberFormat="1" applyFont="1" applyFill="1" applyBorder="1" applyAlignment="1">
      <alignment horizontal="right" vertical="center" indent="1"/>
    </xf>
    <xf numFmtId="164" fontId="9" fillId="4" borderId="0" xfId="1" applyNumberFormat="1" applyFont="1" applyFill="1" applyBorder="1" applyAlignment="1">
      <alignment horizontal="right" vertical="center" indent="1"/>
    </xf>
    <xf numFmtId="164" fontId="9" fillId="7" borderId="0" xfId="1" applyNumberFormat="1" applyFont="1" applyFill="1" applyBorder="1" applyAlignment="1">
      <alignment horizontal="right" vertical="center" indent="1"/>
    </xf>
    <xf numFmtId="3" fontId="3" fillId="5" borderId="0" xfId="1" applyNumberFormat="1" applyFont="1" applyFill="1" applyBorder="1" applyAlignment="1">
      <alignment horizontal="right" vertical="center" indent="1"/>
    </xf>
    <xf numFmtId="165" fontId="3" fillId="5" borderId="0" xfId="0" applyNumberFormat="1" applyFont="1" applyFill="1" applyBorder="1" applyAlignment="1">
      <alignment horizontal="right" vertical="center" indent="1"/>
    </xf>
    <xf numFmtId="165" fontId="3" fillId="3" borderId="0"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3" fontId="3" fillId="6" borderId="0" xfId="1" applyNumberFormat="1" applyFont="1" applyFill="1" applyBorder="1" applyAlignment="1">
      <alignment horizontal="right" vertical="center" indent="1"/>
    </xf>
    <xf numFmtId="165" fontId="3" fillId="6" borderId="0" xfId="0" applyNumberFormat="1" applyFont="1" applyFill="1" applyBorder="1" applyAlignment="1">
      <alignment horizontal="right" vertical="center" indent="1"/>
    </xf>
    <xf numFmtId="3" fontId="3" fillId="4" borderId="0" xfId="1" applyNumberFormat="1" applyFont="1" applyFill="1" applyBorder="1" applyAlignment="1">
      <alignment horizontal="right" vertical="center" indent="1"/>
    </xf>
    <xf numFmtId="165" fontId="3" fillId="4" borderId="0" xfId="0" applyNumberFormat="1" applyFont="1" applyFill="1" applyBorder="1" applyAlignment="1">
      <alignment horizontal="right" vertical="center" indent="1"/>
    </xf>
    <xf numFmtId="3" fontId="3" fillId="7" borderId="0" xfId="1" applyNumberFormat="1" applyFont="1" applyFill="1" applyBorder="1" applyAlignment="1">
      <alignment horizontal="right" vertical="center" indent="1"/>
    </xf>
    <xf numFmtId="165" fontId="3" fillId="7" borderId="0" xfId="0" applyNumberFormat="1" applyFont="1" applyFill="1" applyBorder="1" applyAlignment="1">
      <alignment horizontal="right" vertical="center" indent="1"/>
    </xf>
    <xf numFmtId="4" fontId="9" fillId="3" borderId="0" xfId="1" applyNumberFormat="1" applyFont="1" applyFill="1" applyBorder="1" applyAlignment="1">
      <alignment horizontal="right" vertical="center" indent="1"/>
    </xf>
    <xf numFmtId="4" fontId="3" fillId="3" borderId="0" xfId="1" applyNumberFormat="1" applyFont="1" applyFill="1" applyBorder="1" applyAlignment="1">
      <alignment horizontal="right" vertical="center" indent="1"/>
    </xf>
    <xf numFmtId="0" fontId="11" fillId="0" borderId="0" xfId="0" applyFont="1" applyBorder="1" applyAlignment="1">
      <alignment vertical="center"/>
    </xf>
    <xf numFmtId="0" fontId="11" fillId="0" borderId="0" xfId="0" applyFont="1" applyBorder="1" applyAlignment="1">
      <alignment horizontal="center" vertical="center"/>
    </xf>
    <xf numFmtId="4" fontId="12" fillId="5" borderId="0" xfId="1" applyNumberFormat="1" applyFont="1" applyFill="1" applyBorder="1" applyAlignment="1">
      <alignment horizontal="right" vertical="center" indent="1"/>
    </xf>
    <xf numFmtId="165" fontId="12" fillId="5" borderId="0" xfId="0" applyNumberFormat="1" applyFont="1" applyFill="1" applyBorder="1" applyAlignment="1">
      <alignment horizontal="right" vertical="center" indent="1"/>
    </xf>
    <xf numFmtId="4" fontId="12" fillId="3" borderId="0" xfId="1" applyNumberFormat="1" applyFont="1" applyFill="1" applyBorder="1" applyAlignment="1">
      <alignment horizontal="right" vertical="center" indent="1"/>
    </xf>
    <xf numFmtId="165" fontId="12" fillId="3" borderId="0" xfId="1" applyNumberFormat="1" applyFont="1" applyFill="1" applyBorder="1" applyAlignment="1">
      <alignment horizontal="right" vertical="center" indent="1"/>
    </xf>
    <xf numFmtId="4" fontId="12" fillId="2" borderId="0" xfId="1" applyNumberFormat="1" applyFont="1" applyFill="1" applyBorder="1" applyAlignment="1">
      <alignment horizontal="right" vertical="center" indent="1"/>
    </xf>
    <xf numFmtId="165" fontId="12" fillId="2" borderId="0" xfId="0" applyNumberFormat="1" applyFont="1" applyFill="1" applyBorder="1" applyAlignment="1">
      <alignment horizontal="right" vertical="center" indent="1"/>
    </xf>
    <xf numFmtId="4" fontId="12" fillId="6" borderId="0" xfId="1" applyNumberFormat="1" applyFont="1" applyFill="1" applyBorder="1" applyAlignment="1">
      <alignment horizontal="right" vertical="center" indent="1"/>
    </xf>
    <xf numFmtId="165" fontId="12" fillId="6" borderId="0" xfId="0" applyNumberFormat="1" applyFont="1" applyFill="1" applyBorder="1" applyAlignment="1">
      <alignment horizontal="right" vertical="center" indent="1"/>
    </xf>
    <xf numFmtId="4" fontId="12" fillId="4" borderId="0" xfId="1" applyNumberFormat="1" applyFont="1" applyFill="1" applyBorder="1" applyAlignment="1">
      <alignment horizontal="right" vertical="center" indent="1"/>
    </xf>
    <xf numFmtId="165" fontId="12" fillId="4" borderId="0" xfId="0" applyNumberFormat="1" applyFont="1" applyFill="1" applyBorder="1" applyAlignment="1">
      <alignment horizontal="right" vertical="center" indent="1"/>
    </xf>
    <xf numFmtId="3" fontId="12" fillId="7" borderId="0" xfId="1" applyNumberFormat="1" applyFont="1" applyFill="1" applyBorder="1" applyAlignment="1">
      <alignment horizontal="right" vertical="center" indent="1"/>
    </xf>
    <xf numFmtId="165" fontId="12" fillId="7" borderId="0" xfId="0" applyNumberFormat="1" applyFont="1" applyFill="1" applyBorder="1" applyAlignment="1">
      <alignment horizontal="right" vertical="center" indent="1"/>
    </xf>
    <xf numFmtId="0" fontId="11" fillId="0" borderId="0" xfId="0" applyFont="1"/>
    <xf numFmtId="164" fontId="11" fillId="0" borderId="0" xfId="1" applyNumberFormat="1" applyFont="1"/>
    <xf numFmtId="164" fontId="12" fillId="7" borderId="0" xfId="1" applyNumberFormat="1" applyFont="1" applyFill="1" applyBorder="1" applyAlignment="1">
      <alignment horizontal="right" vertical="center" indent="1"/>
    </xf>
    <xf numFmtId="164" fontId="11" fillId="0" borderId="0" xfId="0" applyNumberFormat="1" applyFont="1"/>
    <xf numFmtId="4" fontId="11" fillId="5" borderId="0" xfId="1" applyNumberFormat="1" applyFont="1" applyFill="1" applyBorder="1" applyAlignment="1">
      <alignment horizontal="right" vertical="center" indent="1"/>
    </xf>
    <xf numFmtId="165" fontId="11" fillId="5" borderId="0" xfId="0" applyNumberFormat="1" applyFont="1" applyFill="1" applyBorder="1" applyAlignment="1">
      <alignment horizontal="right" vertical="center" indent="1"/>
    </xf>
    <xf numFmtId="4" fontId="11" fillId="3" borderId="0" xfId="1" applyNumberFormat="1" applyFont="1" applyFill="1" applyBorder="1" applyAlignment="1">
      <alignment horizontal="right" vertical="center" indent="1"/>
    </xf>
    <xf numFmtId="165" fontId="11" fillId="3" borderId="0" xfId="1" applyNumberFormat="1" applyFont="1" applyFill="1" applyBorder="1" applyAlignment="1">
      <alignment horizontal="right" vertical="center" indent="1"/>
    </xf>
    <xf numFmtId="4" fontId="11" fillId="2" borderId="0" xfId="1" applyNumberFormat="1" applyFont="1" applyFill="1" applyBorder="1" applyAlignment="1">
      <alignment horizontal="right" vertical="center" indent="1"/>
    </xf>
    <xf numFmtId="165" fontId="11" fillId="2" borderId="0" xfId="0" applyNumberFormat="1" applyFont="1" applyFill="1" applyBorder="1" applyAlignment="1">
      <alignment horizontal="right" vertical="center" indent="1"/>
    </xf>
    <xf numFmtId="4" fontId="11" fillId="6" borderId="0" xfId="1" applyNumberFormat="1" applyFont="1" applyFill="1" applyBorder="1" applyAlignment="1">
      <alignment horizontal="right" vertical="center" indent="1"/>
    </xf>
    <xf numFmtId="165" fontId="11" fillId="6" borderId="0" xfId="0" applyNumberFormat="1" applyFont="1" applyFill="1" applyBorder="1" applyAlignment="1">
      <alignment horizontal="right" vertical="center" indent="1"/>
    </xf>
    <xf numFmtId="4" fontId="11" fillId="4" borderId="0" xfId="1" applyNumberFormat="1" applyFont="1" applyFill="1" applyBorder="1" applyAlignment="1">
      <alignment horizontal="right" vertical="center" indent="1"/>
    </xf>
    <xf numFmtId="165" fontId="11" fillId="4" borderId="0" xfId="0" applyNumberFormat="1" applyFont="1" applyFill="1" applyBorder="1" applyAlignment="1">
      <alignment horizontal="right" vertical="center" indent="1"/>
    </xf>
    <xf numFmtId="3" fontId="11" fillId="7" borderId="0" xfId="1" applyNumberFormat="1" applyFont="1" applyFill="1" applyBorder="1" applyAlignment="1">
      <alignment horizontal="right" vertical="center" indent="1"/>
    </xf>
    <xf numFmtId="165" fontId="11" fillId="7" borderId="0" xfId="0" applyNumberFormat="1" applyFont="1" applyFill="1" applyBorder="1" applyAlignment="1">
      <alignment horizontal="right" vertical="center" indent="1"/>
    </xf>
    <xf numFmtId="4" fontId="3" fillId="2" borderId="0" xfId="0" applyNumberFormat="1" applyFont="1" applyFill="1" applyBorder="1" applyAlignment="1">
      <alignment horizontal="right" vertical="center" indent="1"/>
    </xf>
    <xf numFmtId="0" fontId="3"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3" fillId="9" borderId="1" xfId="0" applyFont="1" applyFill="1" applyBorder="1" applyAlignment="1">
      <alignment horizontal="center" vertical="center"/>
    </xf>
    <xf numFmtId="0" fontId="3" fillId="9" borderId="0" xfId="0" applyFont="1" applyFill="1" applyAlignment="1">
      <alignment horizontal="center" vertical="center"/>
    </xf>
    <xf numFmtId="0" fontId="3" fillId="0" borderId="0" xfId="0" applyFont="1" applyAlignment="1">
      <alignment vertical="center"/>
    </xf>
    <xf numFmtId="0" fontId="2" fillId="6"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wrapText="1"/>
    </xf>
    <xf numFmtId="43" fontId="3" fillId="0" borderId="0" xfId="1" applyFont="1" applyAlignment="1">
      <alignment vertical="center"/>
    </xf>
    <xf numFmtId="0" fontId="3" fillId="9" borderId="13" xfId="0" applyFont="1" applyFill="1" applyBorder="1" applyAlignment="1">
      <alignment horizontal="center" vertical="center"/>
    </xf>
    <xf numFmtId="2" fontId="3" fillId="0" borderId="0" xfId="0" applyNumberFormat="1" applyFont="1" applyBorder="1" applyAlignment="1">
      <alignment horizontal="center"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REVISED%20REBASED%20GDP%20final%20worksheet%20q4%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L REAL IMPLICIT"/>
      <sheetName val="quart nom nd real q1 10 to q114"/>
      <sheetName val="SECTORAL DISTR Q ON Q ND yrly "/>
      <sheetName val="exp appraoch 2010 to 12"/>
      <sheetName val="emt summary for q3 2016"/>
      <sheetName val="Informal sector gdp analysis"/>
      <sheetName val="share of gdp nominal and real"/>
      <sheetName val="NOMINAL REAL GROWTH RATE"/>
      <sheetName val="Sheet10"/>
      <sheetName val="Sheet1"/>
      <sheetName val="Sheet2"/>
      <sheetName val="Sheet4"/>
      <sheetName val="Sheet3"/>
      <sheetName val="Sheet5"/>
    </sheetNames>
    <sheetDataSet>
      <sheetData sheetId="0">
        <row r="5">
          <cell r="BI5">
            <v>24.441057477592846</v>
          </cell>
        </row>
        <row r="10">
          <cell r="BI10">
            <v>11.165054260504363</v>
          </cell>
        </row>
        <row r="15">
          <cell r="BI15">
            <v>8.5458433661199287</v>
          </cell>
        </row>
        <row r="29">
          <cell r="BI29">
            <v>0.54084575317791794</v>
          </cell>
        </row>
        <row r="30">
          <cell r="BI30">
            <v>0.14449427747163093</v>
          </cell>
        </row>
        <row r="31">
          <cell r="BI31">
            <v>3.1194968369965319</v>
          </cell>
        </row>
        <row r="32">
          <cell r="BI32">
            <v>17.963533437378977</v>
          </cell>
        </row>
        <row r="33">
          <cell r="BI33">
            <v>0.8434207304331407</v>
          </cell>
        </row>
        <row r="34">
          <cell r="BI34">
            <v>1.4300209376428472</v>
          </cell>
        </row>
        <row r="41">
          <cell r="BI41">
            <v>8.6919640814359926</v>
          </cell>
        </row>
        <row r="46">
          <cell r="BI46">
            <v>0.19008411277451179</v>
          </cell>
        </row>
        <row r="47">
          <cell r="BI47">
            <v>3.0422208288384094</v>
          </cell>
        </row>
        <row r="50">
          <cell r="BI50">
            <v>7.5167885659204874</v>
          </cell>
        </row>
        <row r="51">
          <cell r="BI51">
            <v>4.2220690373996366</v>
          </cell>
        </row>
        <row r="52">
          <cell r="BI52">
            <v>2.4084542375269229E-2</v>
          </cell>
        </row>
        <row r="54">
          <cell r="BI54">
            <v>2.2676433257126627</v>
          </cell>
        </row>
        <row r="55">
          <cell r="BI55">
            <v>0.66550171437508332</v>
          </cell>
        </row>
        <row r="56">
          <cell r="BI56">
            <v>2.8430408786857249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8"/>
  <sheetViews>
    <sheetView view="pageBreakPreview" topLeftCell="B1" zoomScale="96" zoomScaleNormal="100" zoomScaleSheetLayoutView="96" workbookViewId="0">
      <pane xSplit="1" ySplit="3" topLeftCell="C11" activePane="bottomRight" state="frozen"/>
      <selection activeCell="F26" sqref="F26"/>
      <selection pane="topRight" activeCell="F26" sqref="F26"/>
      <selection pane="bottomLeft" activeCell="F26" sqref="F26"/>
      <selection pane="bottomRight" activeCell="F26" sqref="F26"/>
    </sheetView>
  </sheetViews>
  <sheetFormatPr defaultRowHeight="17.25" customHeight="1" x14ac:dyDescent="0.2"/>
  <cols>
    <col min="1" max="1" width="5.28515625" style="1" customWidth="1"/>
    <col min="2" max="2" width="63.140625" style="1" customWidth="1"/>
    <col min="3" max="3" width="12.140625" style="1" customWidth="1"/>
    <col min="4" max="4" width="7.42578125" style="1" customWidth="1"/>
    <col min="5" max="5" width="11.85546875" style="1" customWidth="1"/>
    <col min="6" max="6" width="13.85546875" style="1" customWidth="1"/>
    <col min="7" max="7" width="13.42578125" style="1" customWidth="1"/>
    <col min="8" max="8" width="7.42578125" style="1" customWidth="1"/>
    <col min="9" max="9" width="12.42578125" style="1" customWidth="1"/>
    <col min="10" max="10" width="7.42578125" style="1" customWidth="1"/>
    <col min="11" max="11" width="11.42578125" style="1" customWidth="1"/>
    <col min="12" max="12" width="7.42578125" style="1" customWidth="1"/>
    <col min="13" max="13" width="13" style="1" customWidth="1"/>
    <col min="14" max="14" width="7.42578125" style="1" customWidth="1"/>
  </cols>
  <sheetData>
    <row r="2" spans="1:14" s="54" customFormat="1" ht="17.25" customHeight="1" x14ac:dyDescent="0.2">
      <c r="A2" s="53"/>
      <c r="B2" s="53" t="s">
        <v>50</v>
      </c>
      <c r="C2" s="53"/>
      <c r="D2" s="53"/>
      <c r="E2" s="53"/>
      <c r="F2" s="53"/>
      <c r="G2" s="53"/>
      <c r="H2" s="53"/>
      <c r="I2" s="53"/>
      <c r="J2" s="53"/>
      <c r="K2" s="53"/>
      <c r="L2" s="53"/>
      <c r="M2" s="53"/>
      <c r="N2" s="53"/>
    </row>
    <row r="3" spans="1:14" ht="33" customHeight="1" x14ac:dyDescent="0.2">
      <c r="A3" s="168"/>
      <c r="B3" s="170" t="s">
        <v>1</v>
      </c>
      <c r="C3" s="172" t="s">
        <v>3</v>
      </c>
      <c r="D3" s="173"/>
      <c r="E3" s="174" t="s">
        <v>7</v>
      </c>
      <c r="F3" s="175"/>
      <c r="G3" s="176" t="s">
        <v>8</v>
      </c>
      <c r="H3" s="177"/>
      <c r="I3" s="163" t="s">
        <v>2</v>
      </c>
      <c r="J3" s="164"/>
      <c r="K3" s="165" t="s">
        <v>4</v>
      </c>
      <c r="L3" s="166"/>
      <c r="M3" s="167" t="s">
        <v>5</v>
      </c>
      <c r="N3" s="167"/>
    </row>
    <row r="4" spans="1:14" ht="22.5" customHeight="1" x14ac:dyDescent="0.2">
      <c r="A4" s="169"/>
      <c r="B4" s="171"/>
      <c r="C4" s="6" t="s">
        <v>0</v>
      </c>
      <c r="D4" s="6" t="s">
        <v>6</v>
      </c>
      <c r="E4" s="4" t="s">
        <v>0</v>
      </c>
      <c r="F4" s="4" t="s">
        <v>6</v>
      </c>
      <c r="G4" s="3" t="s">
        <v>0</v>
      </c>
      <c r="H4" s="3" t="s">
        <v>6</v>
      </c>
      <c r="I4" s="7" t="s">
        <v>0</v>
      </c>
      <c r="J4" s="9" t="s">
        <v>6</v>
      </c>
      <c r="K4" s="5" t="s">
        <v>0</v>
      </c>
      <c r="L4" s="5" t="s">
        <v>6</v>
      </c>
      <c r="M4" s="52" t="s">
        <v>0</v>
      </c>
      <c r="N4" s="52" t="s">
        <v>6</v>
      </c>
    </row>
    <row r="5" spans="1:14" s="18" customFormat="1" ht="15.75" customHeight="1" x14ac:dyDescent="0.2">
      <c r="A5" s="34" t="s">
        <v>11</v>
      </c>
      <c r="B5" s="48" t="s">
        <v>10</v>
      </c>
      <c r="C5" s="65">
        <v>252143.60418694979</v>
      </c>
      <c r="D5" s="19">
        <v>13.751771334990625</v>
      </c>
      <c r="E5" s="33">
        <v>4183621.7701636236</v>
      </c>
      <c r="F5" s="29">
        <v>100</v>
      </c>
      <c r="G5" s="67">
        <v>157383.43777045366</v>
      </c>
      <c r="H5" s="30">
        <v>9.4978276002885114</v>
      </c>
      <c r="I5" s="68">
        <v>27187.872063743001</v>
      </c>
      <c r="J5" s="31">
        <v>32.374914775181267</v>
      </c>
      <c r="K5" s="81">
        <v>390360.15500881179</v>
      </c>
      <c r="L5" s="32">
        <v>55.508811803157556</v>
      </c>
      <c r="M5" s="70">
        <v>5010696.8391935816</v>
      </c>
      <c r="N5" s="51">
        <v>59.218140620898808</v>
      </c>
    </row>
    <row r="6" spans="1:14" s="18" customFormat="1" ht="15.75" customHeight="1" x14ac:dyDescent="0.2">
      <c r="A6" s="35" t="s">
        <v>13</v>
      </c>
      <c r="B6" s="49" t="s">
        <v>12</v>
      </c>
      <c r="C6" s="71">
        <v>10042.062796748227</v>
      </c>
      <c r="D6" s="22">
        <v>0.54768849583869594</v>
      </c>
      <c r="E6" s="23"/>
      <c r="F6" s="24"/>
      <c r="G6" s="72">
        <v>7971.6398925977401</v>
      </c>
      <c r="H6" s="25">
        <v>0.48107515291351566</v>
      </c>
      <c r="I6" s="73"/>
      <c r="J6" s="26"/>
      <c r="K6" s="74"/>
      <c r="L6" s="27"/>
      <c r="M6" s="82">
        <v>18013.702689345966</v>
      </c>
      <c r="N6" s="28">
        <v>0.21289214119216851</v>
      </c>
    </row>
    <row r="7" spans="1:14" ht="15.75" customHeight="1" x14ac:dyDescent="0.2">
      <c r="A7" s="35" t="s">
        <v>15</v>
      </c>
      <c r="B7" s="49" t="s">
        <v>14</v>
      </c>
      <c r="C7" s="71">
        <v>112611.66390505225</v>
      </c>
      <c r="D7" s="22">
        <v>6.1417772489953455</v>
      </c>
      <c r="E7" s="23"/>
      <c r="F7" s="24"/>
      <c r="G7" s="72">
        <v>290263.20421428559</v>
      </c>
      <c r="H7" s="25">
        <v>17.516899563190144</v>
      </c>
      <c r="I7" s="73">
        <v>13053.294138112224</v>
      </c>
      <c r="J7" s="26">
        <v>15.54366903985558</v>
      </c>
      <c r="K7" s="74">
        <v>72845.342733091515</v>
      </c>
      <c r="L7" s="27">
        <v>10.358532674566671</v>
      </c>
      <c r="M7" s="82">
        <v>488773.50499054155</v>
      </c>
      <c r="N7" s="28">
        <v>5.7764935854626049</v>
      </c>
    </row>
    <row r="8" spans="1:14" ht="15.75" customHeight="1" x14ac:dyDescent="0.2">
      <c r="A8" s="35" t="s">
        <v>17</v>
      </c>
      <c r="B8" s="49" t="s">
        <v>16</v>
      </c>
      <c r="C8" s="71"/>
      <c r="D8" s="22"/>
      <c r="E8" s="23"/>
      <c r="F8" s="24"/>
      <c r="G8" s="72">
        <v>1922.9373330180315</v>
      </c>
      <c r="H8" s="25">
        <v>0.11604605626801588</v>
      </c>
      <c r="I8" s="73"/>
      <c r="J8" s="26"/>
      <c r="K8" s="74">
        <v>1439.5022506054793</v>
      </c>
      <c r="L8" s="27"/>
      <c r="M8" s="82">
        <v>3362.4395836235108</v>
      </c>
      <c r="N8" s="28">
        <v>3.9738468816313245E-2</v>
      </c>
    </row>
    <row r="9" spans="1:14" ht="15.75" customHeight="1" x14ac:dyDescent="0.2">
      <c r="A9" s="35" t="s">
        <v>19</v>
      </c>
      <c r="B9" s="49" t="s">
        <v>18</v>
      </c>
      <c r="C9" s="71">
        <v>5799.3136754024235</v>
      </c>
      <c r="D9" s="22">
        <v>0.31629132859101822</v>
      </c>
      <c r="E9" s="23"/>
      <c r="F9" s="24"/>
      <c r="G9" s="72">
        <v>1394.8987560179523</v>
      </c>
      <c r="H9" s="25">
        <v>8.4179810100720939E-2</v>
      </c>
      <c r="I9" s="73"/>
      <c r="J9" s="26"/>
      <c r="K9" s="74"/>
      <c r="L9" s="27"/>
      <c r="M9" s="82">
        <v>7194.2124314203757</v>
      </c>
      <c r="N9" s="28">
        <v>8.5023679758090248E-2</v>
      </c>
    </row>
    <row r="10" spans="1:14" ht="15.75" customHeight="1" x14ac:dyDescent="0.2">
      <c r="A10" s="35" t="s">
        <v>21</v>
      </c>
      <c r="B10" s="49" t="s">
        <v>20</v>
      </c>
      <c r="C10" s="71">
        <v>73496.92203922593</v>
      </c>
      <c r="D10" s="22">
        <v>4.0084810755686791</v>
      </c>
      <c r="E10" s="23"/>
      <c r="F10" s="24"/>
      <c r="G10" s="72">
        <v>46329.141190095455</v>
      </c>
      <c r="H10" s="25">
        <v>2.7958862897297836</v>
      </c>
      <c r="I10" s="73">
        <v>1274.220416241413</v>
      </c>
      <c r="J10" s="26">
        <v>1.5173227711198964</v>
      </c>
      <c r="K10" s="74">
        <v>10430.740439316642</v>
      </c>
      <c r="L10" s="27">
        <v>1.4832405423154482</v>
      </c>
      <c r="M10" s="82">
        <v>131531.02408487943</v>
      </c>
      <c r="N10" s="28">
        <v>1.5544789338168739</v>
      </c>
    </row>
    <row r="11" spans="1:14" ht="15.75" customHeight="1" x14ac:dyDescent="0.2">
      <c r="A11" s="35" t="s">
        <v>23</v>
      </c>
      <c r="B11" s="49" t="s">
        <v>22</v>
      </c>
      <c r="C11" s="71">
        <v>142024.74265491264</v>
      </c>
      <c r="D11" s="22">
        <v>7.7459501350394913</v>
      </c>
      <c r="E11" s="23"/>
      <c r="F11" s="24"/>
      <c r="G11" s="72">
        <v>609127.87160929036</v>
      </c>
      <c r="H11" s="25">
        <v>36.75984965783887</v>
      </c>
      <c r="I11" s="73">
        <v>11929.914226798059</v>
      </c>
      <c r="J11" s="26">
        <v>14.205964904582414</v>
      </c>
      <c r="K11" s="74">
        <v>57155.054535957403</v>
      </c>
      <c r="L11" s="27">
        <v>8.1273898606891617</v>
      </c>
      <c r="M11" s="82">
        <v>820237.58302695851</v>
      </c>
      <c r="N11" s="28">
        <v>9.6938501955057195</v>
      </c>
    </row>
    <row r="12" spans="1:14" ht="15.75" customHeight="1" x14ac:dyDescent="0.2">
      <c r="A12" s="35" t="s">
        <v>25</v>
      </c>
      <c r="B12" s="49" t="s">
        <v>24</v>
      </c>
      <c r="C12" s="71">
        <v>0</v>
      </c>
      <c r="D12" s="22">
        <v>0</v>
      </c>
      <c r="E12" s="23"/>
      <c r="F12" s="24"/>
      <c r="G12" s="72">
        <v>100428.15944734724</v>
      </c>
      <c r="H12" s="25">
        <v>6.0606716828513756</v>
      </c>
      <c r="I12" s="73">
        <v>3379.7832765551971</v>
      </c>
      <c r="J12" s="26">
        <v>4.0245957933198158</v>
      </c>
      <c r="K12" s="74">
        <v>13667.711983914336</v>
      </c>
      <c r="L12" s="27">
        <v>1.9435345604823218</v>
      </c>
      <c r="M12" s="82">
        <v>117475.65470781678</v>
      </c>
      <c r="N12" s="28">
        <v>1.3883677387154103</v>
      </c>
    </row>
    <row r="13" spans="1:14" ht="15.75" customHeight="1" x14ac:dyDescent="0.2">
      <c r="A13" s="35" t="s">
        <v>27</v>
      </c>
      <c r="B13" s="49" t="s">
        <v>26</v>
      </c>
      <c r="C13" s="71">
        <v>43603.521496625435</v>
      </c>
      <c r="D13" s="22">
        <v>2.3781117072370934</v>
      </c>
      <c r="E13" s="23"/>
      <c r="F13" s="24"/>
      <c r="G13" s="72">
        <v>51786.219518547659</v>
      </c>
      <c r="H13" s="25">
        <v>3.125211852185124</v>
      </c>
      <c r="I13" s="73">
        <v>230.8350229380726</v>
      </c>
      <c r="J13" s="26">
        <v>0.27487492133351815</v>
      </c>
      <c r="K13" s="74">
        <v>4156.6318269001031</v>
      </c>
      <c r="L13" s="27">
        <v>0.5910687626640696</v>
      </c>
      <c r="M13" s="82">
        <v>99777.207865011267</v>
      </c>
      <c r="N13" s="28">
        <v>1.1792013996723492</v>
      </c>
    </row>
    <row r="14" spans="1:14" ht="15.75" customHeight="1" x14ac:dyDescent="0.2">
      <c r="A14" s="35" t="s">
        <v>29</v>
      </c>
      <c r="B14" s="49" t="s">
        <v>28</v>
      </c>
      <c r="C14" s="71">
        <v>19753.873352047827</v>
      </c>
      <c r="D14" s="22">
        <v>1.0773652188945204</v>
      </c>
      <c r="E14" s="23"/>
      <c r="F14" s="24"/>
      <c r="G14" s="72">
        <v>13434.164525643575</v>
      </c>
      <c r="H14" s="25">
        <v>0.81072939075440931</v>
      </c>
      <c r="I14" s="73"/>
      <c r="J14" s="26"/>
      <c r="K14" s="74">
        <v>2524.9736582358864</v>
      </c>
      <c r="L14" s="27"/>
      <c r="M14" s="82">
        <v>35713.01153592729</v>
      </c>
      <c r="N14" s="28">
        <v>0.42206866769267315</v>
      </c>
    </row>
    <row r="15" spans="1:14" ht="15.75" customHeight="1" x14ac:dyDescent="0.2">
      <c r="A15" s="35" t="s">
        <v>33</v>
      </c>
      <c r="B15" s="49" t="s">
        <v>30</v>
      </c>
      <c r="C15" s="71">
        <v>105786.16889804068</v>
      </c>
      <c r="D15" s="22">
        <v>5.7695185637623476</v>
      </c>
      <c r="E15" s="23"/>
      <c r="F15" s="24"/>
      <c r="G15" s="72">
        <v>6450.535421691714</v>
      </c>
      <c r="H15" s="25">
        <v>0.3892790387139709</v>
      </c>
      <c r="I15" s="73"/>
      <c r="J15" s="26"/>
      <c r="K15" s="74">
        <v>0</v>
      </c>
      <c r="L15" s="27"/>
      <c r="M15" s="82">
        <v>112236.70431973239</v>
      </c>
      <c r="N15" s="28">
        <v>1.3264520190572593</v>
      </c>
    </row>
    <row r="16" spans="1:14" ht="15.75" customHeight="1" x14ac:dyDescent="0.2">
      <c r="A16" s="35" t="s">
        <v>35</v>
      </c>
      <c r="B16" s="49" t="s">
        <v>32</v>
      </c>
      <c r="C16" s="71">
        <v>117833.21444164347</v>
      </c>
      <c r="D16" s="22">
        <v>6.4265576987110578</v>
      </c>
      <c r="E16" s="23"/>
      <c r="F16" s="24"/>
      <c r="G16" s="72">
        <v>2890.4309181613985</v>
      </c>
      <c r="H16" s="25">
        <v>0.17443267817850683</v>
      </c>
      <c r="I16" s="73"/>
      <c r="J16" s="26"/>
      <c r="K16" s="74">
        <v>6815.8063613295981</v>
      </c>
      <c r="L16" s="27"/>
      <c r="M16" s="82">
        <v>127539.45172113446</v>
      </c>
      <c r="N16" s="28">
        <v>1.5073051571705132</v>
      </c>
    </row>
    <row r="17" spans="1:14" ht="15.75" customHeight="1" x14ac:dyDescent="0.2">
      <c r="A17" s="35" t="s">
        <v>37</v>
      </c>
      <c r="B17" s="49" t="s">
        <v>34</v>
      </c>
      <c r="C17" s="71">
        <v>0</v>
      </c>
      <c r="D17" s="22"/>
      <c r="E17" s="23"/>
      <c r="F17" s="24"/>
      <c r="G17" s="72">
        <v>1252.4817014221792</v>
      </c>
      <c r="H17" s="25">
        <v>7.5585178727473154E-2</v>
      </c>
      <c r="I17" s="73"/>
      <c r="J17" s="26"/>
      <c r="K17" s="74">
        <v>2082.3027725013203</v>
      </c>
      <c r="L17" s="27"/>
      <c r="M17" s="82">
        <v>3334.7844739234997</v>
      </c>
      <c r="N17" s="28">
        <v>3.9411631207162415E-2</v>
      </c>
    </row>
    <row r="18" spans="1:14" ht="15.75" customHeight="1" x14ac:dyDescent="0.2">
      <c r="A18" s="35" t="s">
        <v>39</v>
      </c>
      <c r="B18" s="49" t="s">
        <v>36</v>
      </c>
      <c r="C18" s="71">
        <v>417077.76691387477</v>
      </c>
      <c r="D18" s="22">
        <v>22.747188444468897</v>
      </c>
      <c r="E18" s="23"/>
      <c r="F18" s="24"/>
      <c r="G18" s="72">
        <v>113463.59207441942</v>
      </c>
      <c r="H18" s="25">
        <v>6.847338269507615</v>
      </c>
      <c r="I18" s="73">
        <v>14482.567684096577</v>
      </c>
      <c r="J18" s="26">
        <v>17.245626777966773</v>
      </c>
      <c r="K18" s="74">
        <v>45890.30847075193</v>
      </c>
      <c r="L18" s="27">
        <v>6.5255545777573385</v>
      </c>
      <c r="M18" s="82">
        <v>590914.23514314275</v>
      </c>
      <c r="N18" s="28">
        <v>6.9836279053811641</v>
      </c>
    </row>
    <row r="19" spans="1:14" ht="15.75" customHeight="1" x14ac:dyDescent="0.2">
      <c r="A19" s="35" t="s">
        <v>40</v>
      </c>
      <c r="B19" s="49" t="s">
        <v>38</v>
      </c>
      <c r="C19" s="71">
        <v>19869.242059825618</v>
      </c>
      <c r="D19" s="22">
        <v>1.08365736377636</v>
      </c>
      <c r="E19" s="23"/>
      <c r="F19" s="24"/>
      <c r="G19" s="72">
        <v>11234.303992985198</v>
      </c>
      <c r="H19" s="25">
        <v>0.67797148191814272</v>
      </c>
      <c r="I19" s="73"/>
      <c r="J19" s="26"/>
      <c r="K19" s="74">
        <v>1110.1980918111446</v>
      </c>
      <c r="L19" s="27"/>
      <c r="M19" s="82">
        <v>32213.74414462196</v>
      </c>
      <c r="N19" s="28">
        <v>0.38071312073010849</v>
      </c>
    </row>
    <row r="20" spans="1:14" ht="15.75" customHeight="1" x14ac:dyDescent="0.2">
      <c r="A20" s="35" t="s">
        <v>43</v>
      </c>
      <c r="B20" s="49" t="s">
        <v>41</v>
      </c>
      <c r="C20" s="71">
        <v>121084.14858133149</v>
      </c>
      <c r="D20" s="22">
        <v>6.6038618308474311</v>
      </c>
      <c r="E20" s="23"/>
      <c r="F20" s="24"/>
      <c r="G20" s="72">
        <v>29457.829443874707</v>
      </c>
      <c r="H20" s="25">
        <v>1.7777308050971437</v>
      </c>
      <c r="I20" s="73">
        <v>2280.8403899612235</v>
      </c>
      <c r="J20" s="26">
        <v>2.7159909046085109</v>
      </c>
      <c r="K20" s="74">
        <v>9683.4913184396537</v>
      </c>
      <c r="L20" s="27">
        <v>1.3769824873151899</v>
      </c>
      <c r="M20" s="82">
        <v>162506.30973360708</v>
      </c>
      <c r="N20" s="28">
        <v>1.9205555255936921</v>
      </c>
    </row>
    <row r="21" spans="1:14" ht="15.75" customHeight="1" x14ac:dyDescent="0.2">
      <c r="A21" s="35" t="s">
        <v>31</v>
      </c>
      <c r="B21" s="49" t="s">
        <v>42</v>
      </c>
      <c r="C21" s="71">
        <v>142948.1750396204</v>
      </c>
      <c r="D21" s="22">
        <v>7.7963136215089355</v>
      </c>
      <c r="E21" s="23"/>
      <c r="F21" s="24"/>
      <c r="G21" s="72">
        <v>14100.880284561776</v>
      </c>
      <c r="H21" s="25">
        <v>0.85096457322536545</v>
      </c>
      <c r="I21" s="73">
        <v>1127.530506656826</v>
      </c>
      <c r="J21" s="26">
        <v>1.3426466026413313</v>
      </c>
      <c r="K21" s="74">
        <v>11991.073469354566</v>
      </c>
      <c r="L21" s="27">
        <v>1.7051182913717537</v>
      </c>
      <c r="M21" s="82">
        <v>170167.65930019357</v>
      </c>
      <c r="N21" s="28">
        <v>2.0110999928684268</v>
      </c>
    </row>
    <row r="22" spans="1:14" ht="15.75" customHeight="1" x14ac:dyDescent="0.2">
      <c r="A22" s="36" t="s">
        <v>45</v>
      </c>
      <c r="B22" s="50" t="s">
        <v>44</v>
      </c>
      <c r="C22" s="71">
        <v>249461.04273493265</v>
      </c>
      <c r="D22" s="22">
        <v>13.605465931769496</v>
      </c>
      <c r="E22" s="23"/>
      <c r="F22" s="24"/>
      <c r="G22" s="72">
        <v>198154.96083130283</v>
      </c>
      <c r="H22" s="25">
        <v>11.958320918511298</v>
      </c>
      <c r="I22" s="73">
        <v>9031.346549848362</v>
      </c>
      <c r="J22" s="26">
        <v>10.754393509390908</v>
      </c>
      <c r="K22" s="74">
        <v>73086.683450813987</v>
      </c>
      <c r="L22" s="27">
        <v>10.392851075941916</v>
      </c>
      <c r="M22" s="82">
        <v>529734.03356689785</v>
      </c>
      <c r="N22" s="28">
        <v>6.2605792164606662</v>
      </c>
    </row>
    <row r="23" spans="1:14" s="18" customFormat="1" ht="23.25" customHeight="1" x14ac:dyDescent="0.2">
      <c r="A23" s="10"/>
      <c r="B23" s="2" t="s">
        <v>5</v>
      </c>
      <c r="C23" s="83">
        <v>1833535.4627762337</v>
      </c>
      <c r="D23" s="11">
        <v>99.999999999999986</v>
      </c>
      <c r="E23" s="12">
        <v>4183621.7701636236</v>
      </c>
      <c r="F23" s="13">
        <v>100</v>
      </c>
      <c r="G23" s="84">
        <v>1657046.6889257168</v>
      </c>
      <c r="H23" s="14">
        <v>100</v>
      </c>
      <c r="I23" s="85">
        <v>83978.204274950942</v>
      </c>
      <c r="J23" s="15">
        <v>100.00000000000003</v>
      </c>
      <c r="K23" s="86">
        <v>703239.97637183545</v>
      </c>
      <c r="L23" s="16">
        <v>98.013084636261411</v>
      </c>
      <c r="M23" s="87">
        <v>8461422.1025123596</v>
      </c>
      <c r="N23" s="17">
        <v>100</v>
      </c>
    </row>
    <row r="24" spans="1:14" s="137" customFormat="1" ht="23.25" customHeight="1" x14ac:dyDescent="0.2">
      <c r="A24" s="123"/>
      <c r="B24" s="124" t="s">
        <v>51</v>
      </c>
      <c r="C24" s="141">
        <f>(C23/M$23)*100</f>
        <v>21.669353455748549</v>
      </c>
      <c r="D24" s="142"/>
      <c r="E24" s="143">
        <f>E23/M23*100</f>
        <v>49.443482661400687</v>
      </c>
      <c r="F24" s="144"/>
      <c r="G24" s="145">
        <f>G23/M23*100</f>
        <v>19.583548354521962</v>
      </c>
      <c r="H24" s="146"/>
      <c r="I24" s="147">
        <f>I23/M23*100</f>
        <v>0.99248333504147246</v>
      </c>
      <c r="J24" s="148"/>
      <c r="K24" s="149">
        <f>K23/M23*100</f>
        <v>8.3111321932873423</v>
      </c>
      <c r="L24" s="150"/>
      <c r="M24" s="151">
        <f>M23/M23*100</f>
        <v>100</v>
      </c>
      <c r="N24" s="152"/>
    </row>
    <row r="25" spans="1:14" s="18" customFormat="1" ht="23.25" customHeight="1" x14ac:dyDescent="0.2">
      <c r="A25" s="93"/>
      <c r="B25" s="94"/>
      <c r="C25" s="111"/>
      <c r="D25" s="112"/>
      <c r="E25" s="122">
        <f>E24+G24</f>
        <v>69.027031015922645</v>
      </c>
      <c r="F25" s="113">
        <f>E23+G23</f>
        <v>5840668.4590893406</v>
      </c>
      <c r="G25" s="114"/>
      <c r="H25" s="153"/>
      <c r="I25" s="115"/>
      <c r="J25" s="116"/>
      <c r="K25" s="117"/>
      <c r="L25" s="118"/>
      <c r="M25" s="119"/>
      <c r="N25" s="120"/>
    </row>
    <row r="26" spans="1:14" ht="17.25" customHeight="1" x14ac:dyDescent="0.2">
      <c r="B26" s="1" t="s">
        <v>46</v>
      </c>
    </row>
    <row r="27" spans="1:14" ht="17.25" customHeight="1" x14ac:dyDescent="0.2">
      <c r="M27" s="63"/>
    </row>
    <row r="28" spans="1:14" ht="17.25" customHeight="1" x14ac:dyDescent="0.2">
      <c r="M28" s="63"/>
    </row>
    <row r="118" ht="30" customHeight="1" x14ac:dyDescent="0.2"/>
    <row r="418" ht="39" customHeight="1" x14ac:dyDescent="0.2"/>
  </sheetData>
  <mergeCells count="8">
    <mergeCell ref="I3:J3"/>
    <mergeCell ref="K3:L3"/>
    <mergeCell ref="M3:N3"/>
    <mergeCell ref="A3:A4"/>
    <mergeCell ref="B3:B4"/>
    <mergeCell ref="C3:D3"/>
    <mergeCell ref="E3:F3"/>
    <mergeCell ref="G3:H3"/>
  </mergeCells>
  <pageMargins left="0.75" right="0.75" top="1" bottom="1" header="0.5" footer="0.5"/>
  <pageSetup scale="6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0"/>
  <sheetViews>
    <sheetView view="pageBreakPreview" zoomScale="96" zoomScaleNormal="100" zoomScaleSheetLayoutView="96" workbookViewId="0">
      <pane xSplit="2" ySplit="3" topLeftCell="C14" activePane="bottomRight" state="frozen"/>
      <selection pane="topRight" activeCell="C1" sqref="C1"/>
      <selection pane="bottomLeft" activeCell="A4" sqref="A4"/>
      <selection pane="bottomRight" activeCell="F26" sqref="F26"/>
    </sheetView>
  </sheetViews>
  <sheetFormatPr defaultRowHeight="17.25" customHeight="1" x14ac:dyDescent="0.2"/>
  <cols>
    <col min="1" max="1" width="5.28515625" style="1" customWidth="1"/>
    <col min="2" max="2" width="62.42578125" style="1" customWidth="1"/>
    <col min="3" max="3" width="13.28515625" style="1" customWidth="1"/>
    <col min="4" max="4" width="7.42578125" style="1" customWidth="1"/>
    <col min="5" max="5" width="13.28515625" style="1" customWidth="1"/>
    <col min="6" max="6" width="13.85546875" style="1" customWidth="1"/>
    <col min="7" max="7" width="12.85546875" style="1" customWidth="1"/>
    <col min="8" max="8" width="7.42578125" style="1" customWidth="1"/>
    <col min="9" max="9" width="13.7109375" style="1" customWidth="1"/>
    <col min="10" max="10" width="7.42578125" style="1" customWidth="1"/>
    <col min="11" max="11" width="13.5703125" style="1" customWidth="1"/>
    <col min="12" max="12" width="7.42578125" style="1" customWidth="1"/>
    <col min="13" max="13" width="14.42578125" style="1" customWidth="1"/>
    <col min="14" max="14" width="8.140625" style="1" customWidth="1"/>
    <col min="15" max="15" width="11.7109375" bestFit="1" customWidth="1"/>
  </cols>
  <sheetData>
    <row r="2" spans="1:14" s="54" customFormat="1" ht="17.25" customHeight="1" x14ac:dyDescent="0.2">
      <c r="A2" s="53"/>
      <c r="B2" s="53" t="s">
        <v>49</v>
      </c>
      <c r="C2" s="53"/>
      <c r="D2" s="53"/>
      <c r="E2" s="53"/>
      <c r="F2" s="53"/>
      <c r="G2" s="53"/>
      <c r="H2" s="53"/>
      <c r="I2" s="53"/>
      <c r="J2" s="53"/>
      <c r="K2" s="53"/>
      <c r="L2" s="53"/>
      <c r="M2" s="53"/>
      <c r="N2" s="53"/>
    </row>
    <row r="3" spans="1:14" ht="33" customHeight="1" x14ac:dyDescent="0.2">
      <c r="A3" s="168"/>
      <c r="B3" s="170" t="s">
        <v>1</v>
      </c>
      <c r="C3" s="172" t="s">
        <v>3</v>
      </c>
      <c r="D3" s="173"/>
      <c r="E3" s="174" t="s">
        <v>7</v>
      </c>
      <c r="F3" s="175"/>
      <c r="G3" s="176" t="s">
        <v>9</v>
      </c>
      <c r="H3" s="177"/>
      <c r="I3" s="163" t="s">
        <v>2</v>
      </c>
      <c r="J3" s="164"/>
      <c r="K3" s="165" t="s">
        <v>4</v>
      </c>
      <c r="L3" s="166"/>
      <c r="M3" s="167" t="s">
        <v>5</v>
      </c>
      <c r="N3" s="167"/>
    </row>
    <row r="4" spans="1:14" ht="22.5" customHeight="1" x14ac:dyDescent="0.2">
      <c r="A4" s="169"/>
      <c r="B4" s="171"/>
      <c r="C4" s="6" t="s">
        <v>0</v>
      </c>
      <c r="D4" s="6" t="s">
        <v>6</v>
      </c>
      <c r="E4" s="4" t="s">
        <v>0</v>
      </c>
      <c r="F4" s="4" t="s">
        <v>6</v>
      </c>
      <c r="G4" s="3" t="s">
        <v>0</v>
      </c>
      <c r="H4" s="3" t="s">
        <v>6</v>
      </c>
      <c r="I4" s="7" t="s">
        <v>0</v>
      </c>
      <c r="J4" s="9" t="s">
        <v>6</v>
      </c>
      <c r="K4" s="5" t="s">
        <v>0</v>
      </c>
      <c r="L4" s="5" t="s">
        <v>6</v>
      </c>
      <c r="M4" s="52" t="s">
        <v>0</v>
      </c>
      <c r="N4" s="52" t="s">
        <v>6</v>
      </c>
    </row>
    <row r="5" spans="1:14" s="18" customFormat="1" ht="16.5" customHeight="1" x14ac:dyDescent="0.2">
      <c r="A5" s="34" t="s">
        <v>11</v>
      </c>
      <c r="B5" s="48" t="s">
        <v>10</v>
      </c>
      <c r="C5" s="65">
        <v>521622.58248588484</v>
      </c>
      <c r="D5" s="19">
        <v>13.802000296523255</v>
      </c>
      <c r="E5" s="33">
        <v>6621005.0951378355</v>
      </c>
      <c r="F5" s="29">
        <v>100</v>
      </c>
      <c r="G5" s="67">
        <v>302903.87157200929</v>
      </c>
      <c r="H5" s="30">
        <v>6.0788839856686794</v>
      </c>
      <c r="I5" s="68">
        <v>46453.949588728035</v>
      </c>
      <c r="J5" s="31">
        <v>20.051666545095731</v>
      </c>
      <c r="K5" s="69">
        <v>1917223.2745346157</v>
      </c>
      <c r="L5" s="32">
        <v>79.415018859301213</v>
      </c>
      <c r="M5" s="70">
        <v>9409208.773319073</v>
      </c>
      <c r="N5" s="20">
        <v>52.189094442189763</v>
      </c>
    </row>
    <row r="6" spans="1:14" s="18" customFormat="1" ht="16.5" customHeight="1" x14ac:dyDescent="0.2">
      <c r="A6" s="35" t="s">
        <v>13</v>
      </c>
      <c r="B6" s="49" t="s">
        <v>12</v>
      </c>
      <c r="C6" s="71">
        <v>3030.7998987637197</v>
      </c>
      <c r="D6" s="22">
        <v>8.0194191175707905E-2</v>
      </c>
      <c r="E6" s="23"/>
      <c r="F6" s="24"/>
      <c r="G6" s="72">
        <v>22239.308298263713</v>
      </c>
      <c r="H6" s="25">
        <v>0.44631379046115999</v>
      </c>
      <c r="I6" s="73">
        <v>345.67594909586438</v>
      </c>
      <c r="J6" s="26">
        <v>0.14920967808540536</v>
      </c>
      <c r="K6" s="74"/>
      <c r="L6" s="27"/>
      <c r="M6" s="75">
        <v>25615.784146123297</v>
      </c>
      <c r="N6" s="28">
        <v>0.1420804458929229</v>
      </c>
    </row>
    <row r="7" spans="1:14" ht="16.5" customHeight="1" x14ac:dyDescent="0.2">
      <c r="A7" s="35" t="s">
        <v>15</v>
      </c>
      <c r="B7" s="49" t="s">
        <v>14</v>
      </c>
      <c r="C7" s="71">
        <v>144215.78704674303</v>
      </c>
      <c r="D7" s="22">
        <v>3.8159128887721119</v>
      </c>
      <c r="E7" s="23"/>
      <c r="F7" s="24"/>
      <c r="G7" s="72">
        <v>1057023.0283415401</v>
      </c>
      <c r="H7" s="25">
        <v>21.213067783258296</v>
      </c>
      <c r="I7" s="73">
        <v>43401.30743672033</v>
      </c>
      <c r="J7" s="26">
        <v>18.734005440809032</v>
      </c>
      <c r="K7" s="74">
        <v>95714.047054028808</v>
      </c>
      <c r="L7" s="27">
        <v>3.9646570917729083</v>
      </c>
      <c r="M7" s="75">
        <v>1340354.1698790323</v>
      </c>
      <c r="N7" s="28">
        <v>7.4344051708318455</v>
      </c>
    </row>
    <row r="8" spans="1:14" ht="16.5" customHeight="1" x14ac:dyDescent="0.2">
      <c r="A8" s="35" t="s">
        <v>17</v>
      </c>
      <c r="B8" s="49" t="s">
        <v>16</v>
      </c>
      <c r="C8" s="71"/>
      <c r="D8" s="22"/>
      <c r="E8" s="23"/>
      <c r="F8" s="24"/>
      <c r="G8" s="72">
        <v>1161.0114557659338</v>
      </c>
      <c r="H8" s="25">
        <v>2.3299979326793122E-2</v>
      </c>
      <c r="I8" s="73"/>
      <c r="J8" s="26"/>
      <c r="K8" s="74"/>
      <c r="L8" s="27"/>
      <c r="M8" s="75">
        <v>1161.0114557659338</v>
      </c>
      <c r="N8" s="28">
        <v>6.4396633099744506E-3</v>
      </c>
    </row>
    <row r="9" spans="1:14" ht="16.5" customHeight="1" x14ac:dyDescent="0.2">
      <c r="A9" s="35" t="s">
        <v>19</v>
      </c>
      <c r="B9" s="49" t="s">
        <v>18</v>
      </c>
      <c r="C9" s="71">
        <v>2219.4454639641003</v>
      </c>
      <c r="D9" s="22">
        <v>5.8725960072057722E-2</v>
      </c>
      <c r="E9" s="23"/>
      <c r="F9" s="24"/>
      <c r="G9" s="72">
        <v>8774.5768536158084</v>
      </c>
      <c r="H9" s="25">
        <v>0.17609426528503047</v>
      </c>
      <c r="I9" s="73"/>
      <c r="J9" s="26"/>
      <c r="K9" s="74">
        <v>485.31199957556521</v>
      </c>
      <c r="L9" s="27">
        <v>2.0102542103915415E-2</v>
      </c>
      <c r="M9" s="75">
        <v>11479.334317155475</v>
      </c>
      <c r="N9" s="28">
        <v>6.3671247736611494E-2</v>
      </c>
    </row>
    <row r="10" spans="1:14" ht="16.5" customHeight="1" x14ac:dyDescent="0.2">
      <c r="A10" s="35" t="s">
        <v>21</v>
      </c>
      <c r="B10" s="49" t="s">
        <v>20</v>
      </c>
      <c r="C10" s="71">
        <v>147244.11500793922</v>
      </c>
      <c r="D10" s="22">
        <v>3.8960416731111804</v>
      </c>
      <c r="E10" s="23"/>
      <c r="F10" s="24"/>
      <c r="G10" s="72">
        <v>200075.20268550667</v>
      </c>
      <c r="H10" s="25">
        <v>4.01524727703986</v>
      </c>
      <c r="I10" s="73">
        <v>16163.062320150257</v>
      </c>
      <c r="J10" s="26">
        <v>6.9767229452088531</v>
      </c>
      <c r="K10" s="74">
        <v>3923.6345917908652</v>
      </c>
      <c r="L10" s="27">
        <v>0.16252437535201239</v>
      </c>
      <c r="M10" s="75">
        <v>367406.014605387</v>
      </c>
      <c r="N10" s="28">
        <v>2.0378533048645822</v>
      </c>
    </row>
    <row r="11" spans="1:14" ht="16.5" customHeight="1" x14ac:dyDescent="0.2">
      <c r="A11" s="35" t="s">
        <v>23</v>
      </c>
      <c r="B11" s="49" t="s">
        <v>22</v>
      </c>
      <c r="C11" s="71">
        <v>298512.07564084552</v>
      </c>
      <c r="D11" s="22">
        <v>7.8985532736635529</v>
      </c>
      <c r="E11" s="23"/>
      <c r="F11" s="24"/>
      <c r="G11" s="72">
        <v>1951486.3224555566</v>
      </c>
      <c r="H11" s="25">
        <v>39.163774606975906</v>
      </c>
      <c r="I11" s="73">
        <v>35369.277856167864</v>
      </c>
      <c r="J11" s="26">
        <v>15.267011132349564</v>
      </c>
      <c r="K11" s="74">
        <v>99678.824943644053</v>
      </c>
      <c r="L11" s="27">
        <v>4.1288857004377828</v>
      </c>
      <c r="M11" s="75">
        <v>2385046.500896214</v>
      </c>
      <c r="N11" s="28">
        <v>13.228893107063994</v>
      </c>
    </row>
    <row r="12" spans="1:14" ht="16.5" customHeight="1" x14ac:dyDescent="0.2">
      <c r="A12" s="35" t="s">
        <v>25</v>
      </c>
      <c r="B12" s="49" t="s">
        <v>24</v>
      </c>
      <c r="C12" s="71"/>
      <c r="D12" s="22"/>
      <c r="E12" s="23"/>
      <c r="F12" s="24"/>
      <c r="G12" s="72">
        <v>377467.87137883814</v>
      </c>
      <c r="H12" s="25">
        <v>7.5752858044396874</v>
      </c>
      <c r="I12" s="73">
        <v>7718.7767764907148</v>
      </c>
      <c r="J12" s="26">
        <v>3.3317799547398748</v>
      </c>
      <c r="K12" s="74">
        <v>26516.448159148349</v>
      </c>
      <c r="L12" s="27">
        <v>1.098361499471995</v>
      </c>
      <c r="M12" s="75">
        <v>411703.09631447721</v>
      </c>
      <c r="N12" s="28">
        <v>2.2835513902747557</v>
      </c>
    </row>
    <row r="13" spans="1:14" ht="16.5" customHeight="1" x14ac:dyDescent="0.2">
      <c r="A13" s="35" t="s">
        <v>27</v>
      </c>
      <c r="B13" s="49" t="s">
        <v>26</v>
      </c>
      <c r="C13" s="71">
        <v>163580.22454940519</v>
      </c>
      <c r="D13" s="22">
        <v>4.3282909589086387</v>
      </c>
      <c r="E13" s="23"/>
      <c r="F13" s="24"/>
      <c r="G13" s="72">
        <v>163182.83971489407</v>
      </c>
      <c r="H13" s="25">
        <v>3.2748658705835916</v>
      </c>
      <c r="I13" s="73">
        <v>1454.789421317163</v>
      </c>
      <c r="J13" s="26">
        <v>0.62795419179304424</v>
      </c>
      <c r="K13" s="74">
        <v>4722.8009850418948</v>
      </c>
      <c r="L13" s="27">
        <v>0.19562736081788404</v>
      </c>
      <c r="M13" s="75">
        <v>332940.65467065829</v>
      </c>
      <c r="N13" s="28">
        <v>1.8466878234780821</v>
      </c>
    </row>
    <row r="14" spans="1:14" ht="16.5" customHeight="1" x14ac:dyDescent="0.2">
      <c r="A14" s="35" t="s">
        <v>29</v>
      </c>
      <c r="B14" s="49" t="s">
        <v>28</v>
      </c>
      <c r="C14" s="71">
        <v>73182.246219199573</v>
      </c>
      <c r="D14" s="22">
        <v>1.9363835422998825</v>
      </c>
      <c r="E14" s="23"/>
      <c r="F14" s="24"/>
      <c r="G14" s="72">
        <v>29063.149086290545</v>
      </c>
      <c r="H14" s="25">
        <v>0.58325933781190653</v>
      </c>
      <c r="I14" s="73">
        <v>2021.2597546696697</v>
      </c>
      <c r="J14" s="26">
        <v>0.87246890652958942</v>
      </c>
      <c r="K14" s="74"/>
      <c r="L14" s="27"/>
      <c r="M14" s="75">
        <v>104266.65506015978</v>
      </c>
      <c r="N14" s="21">
        <v>0.5783251747517979</v>
      </c>
    </row>
    <row r="15" spans="1:14" ht="16.5" customHeight="1" x14ac:dyDescent="0.2">
      <c r="A15" s="35" t="s">
        <v>33</v>
      </c>
      <c r="B15" s="49" t="s">
        <v>30</v>
      </c>
      <c r="C15" s="71">
        <v>118491.95848677955</v>
      </c>
      <c r="D15" s="22">
        <v>3.1352669556142301</v>
      </c>
      <c r="E15" s="23"/>
      <c r="F15" s="24"/>
      <c r="G15" s="72">
        <v>13002.405836748005</v>
      </c>
      <c r="H15" s="25">
        <v>0.26094125573889282</v>
      </c>
      <c r="I15" s="73"/>
      <c r="J15" s="26"/>
      <c r="K15" s="74"/>
      <c r="L15" s="27"/>
      <c r="M15" s="75">
        <v>131494.36432352755</v>
      </c>
      <c r="N15" s="28">
        <v>0.72934632057011251</v>
      </c>
    </row>
    <row r="16" spans="1:14" ht="16.5" customHeight="1" x14ac:dyDescent="0.2">
      <c r="A16" s="35" t="s">
        <v>35</v>
      </c>
      <c r="B16" s="49" t="s">
        <v>32</v>
      </c>
      <c r="C16" s="71">
        <v>193082.90593336939</v>
      </c>
      <c r="D16" s="22">
        <v>5.1089243725717139</v>
      </c>
      <c r="E16" s="23"/>
      <c r="F16" s="24"/>
      <c r="G16" s="72">
        <v>2085.7308185662969</v>
      </c>
      <c r="H16" s="25">
        <v>4.1857885822314859E-2</v>
      </c>
      <c r="I16" s="73"/>
      <c r="J16" s="26"/>
      <c r="K16" s="74">
        <v>1202.0317424791513</v>
      </c>
      <c r="L16" s="27">
        <v>4.9790431175332037E-2</v>
      </c>
      <c r="M16" s="75">
        <v>196370.66849441483</v>
      </c>
      <c r="N16" s="28">
        <v>1.0891890711141969</v>
      </c>
    </row>
    <row r="17" spans="1:15" ht="16.5" customHeight="1" x14ac:dyDescent="0.2">
      <c r="A17" s="35" t="s">
        <v>37</v>
      </c>
      <c r="B17" s="49" t="s">
        <v>34</v>
      </c>
      <c r="C17" s="71"/>
      <c r="D17" s="22"/>
      <c r="E17" s="23"/>
      <c r="F17" s="24"/>
      <c r="G17" s="72">
        <v>18730.814137304755</v>
      </c>
      <c r="H17" s="25">
        <v>0.37590290776699392</v>
      </c>
      <c r="I17" s="73"/>
      <c r="J17" s="26"/>
      <c r="K17" s="74"/>
      <c r="L17" s="27"/>
      <c r="M17" s="75">
        <v>18730.814137304755</v>
      </c>
      <c r="N17" s="28">
        <v>0.1038922880277504</v>
      </c>
    </row>
    <row r="18" spans="1:15" ht="16.5" customHeight="1" x14ac:dyDescent="0.2">
      <c r="A18" s="35" t="s">
        <v>39</v>
      </c>
      <c r="B18" s="49" t="s">
        <v>36</v>
      </c>
      <c r="C18" s="71">
        <v>569684.91533709958</v>
      </c>
      <c r="D18" s="22">
        <v>15.073717347389273</v>
      </c>
      <c r="E18" s="23"/>
      <c r="F18" s="24"/>
      <c r="G18" s="72">
        <v>248509.06389045721</v>
      </c>
      <c r="H18" s="25">
        <v>4.9872514370226089</v>
      </c>
      <c r="I18" s="73">
        <v>56503.105797537806</v>
      </c>
      <c r="J18" s="26">
        <v>24.389345712154672</v>
      </c>
      <c r="K18" s="74">
        <v>28185.171450040012</v>
      </c>
      <c r="L18" s="27">
        <v>1.1674831784007496</v>
      </c>
      <c r="M18" s="75">
        <v>902882.25647513475</v>
      </c>
      <c r="N18" s="28">
        <v>5.0079245225139735</v>
      </c>
    </row>
    <row r="19" spans="1:15" ht="16.5" customHeight="1" x14ac:dyDescent="0.2">
      <c r="A19" s="35" t="s">
        <v>40</v>
      </c>
      <c r="B19" s="49" t="s">
        <v>38</v>
      </c>
      <c r="C19" s="71">
        <v>30464.663935057448</v>
      </c>
      <c r="D19" s="22">
        <v>0.80608722624949292</v>
      </c>
      <c r="E19" s="23"/>
      <c r="F19" s="24"/>
      <c r="G19" s="72">
        <v>24345.902556183166</v>
      </c>
      <c r="H19" s="25">
        <v>0.48859037818619949</v>
      </c>
      <c r="I19" s="73">
        <v>338.34895025061371</v>
      </c>
      <c r="J19" s="26">
        <v>0.14604700754991837</v>
      </c>
      <c r="K19" s="74">
        <v>818.89965255101959</v>
      </c>
      <c r="L19" s="27">
        <v>3.3920374436827362E-2</v>
      </c>
      <c r="M19" s="75">
        <v>55967.815094042249</v>
      </c>
      <c r="N19" s="28">
        <v>0.31043094674958965</v>
      </c>
    </row>
    <row r="20" spans="1:15" ht="16.5" customHeight="1" x14ac:dyDescent="0.2">
      <c r="A20" s="35" t="s">
        <v>43</v>
      </c>
      <c r="B20" s="49" t="s">
        <v>41</v>
      </c>
      <c r="C20" s="71">
        <v>586211.96957974217</v>
      </c>
      <c r="D20" s="22">
        <v>15.511018981207593</v>
      </c>
      <c r="E20" s="23"/>
      <c r="F20" s="24"/>
      <c r="G20" s="72">
        <v>97576.262496584575</v>
      </c>
      <c r="H20" s="25">
        <v>1.958227791521908</v>
      </c>
      <c r="I20" s="73">
        <v>1950.0637121010145</v>
      </c>
      <c r="J20" s="26">
        <v>0.84173741184386042</v>
      </c>
      <c r="K20" s="74">
        <v>14395.251160851509</v>
      </c>
      <c r="L20" s="27">
        <v>0.59627856473884033</v>
      </c>
      <c r="M20" s="75">
        <v>700133.54694927926</v>
      </c>
      <c r="N20" s="28">
        <v>3.8833590245646219</v>
      </c>
    </row>
    <row r="21" spans="1:15" ht="16.5" customHeight="1" x14ac:dyDescent="0.2">
      <c r="A21" s="35" t="s">
        <v>31</v>
      </c>
      <c r="B21" s="49" t="s">
        <v>42</v>
      </c>
      <c r="C21" s="71">
        <v>291723.71094583609</v>
      </c>
      <c r="D21" s="22">
        <v>7.7189348777595308</v>
      </c>
      <c r="E21" s="23"/>
      <c r="F21" s="24"/>
      <c r="G21" s="72">
        <v>33121.728723349479</v>
      </c>
      <c r="H21" s="25">
        <v>0.66470971555794789</v>
      </c>
      <c r="I21" s="73">
        <v>2148.1550386246945</v>
      </c>
      <c r="J21" s="26">
        <v>0.92724276198296518</v>
      </c>
      <c r="K21" s="74">
        <v>41601.695471360319</v>
      </c>
      <c r="L21" s="27">
        <v>1.7232210115115287</v>
      </c>
      <c r="M21" s="75">
        <v>368595.29017917055</v>
      </c>
      <c r="N21" s="28">
        <v>2.0444497378626445</v>
      </c>
    </row>
    <row r="22" spans="1:15" ht="16.5" customHeight="1" x14ac:dyDescent="0.2">
      <c r="A22" s="36" t="s">
        <v>45</v>
      </c>
      <c r="B22" s="50" t="s">
        <v>44</v>
      </c>
      <c r="C22" s="71">
        <v>636058.57598947198</v>
      </c>
      <c r="D22" s="22">
        <v>16.829947454681776</v>
      </c>
      <c r="E22" s="23"/>
      <c r="F22" s="24"/>
      <c r="G22" s="72">
        <v>432137.11522774282</v>
      </c>
      <c r="H22" s="25">
        <v>8.6724259275322311</v>
      </c>
      <c r="I22" s="73">
        <v>17803.492648114992</v>
      </c>
      <c r="J22" s="26">
        <v>7.6848083118574717</v>
      </c>
      <c r="K22" s="74">
        <v>179714.83986945025</v>
      </c>
      <c r="L22" s="27">
        <v>7.4441290104790063</v>
      </c>
      <c r="M22" s="75">
        <v>1265714.02373478</v>
      </c>
      <c r="N22" s="28">
        <v>7.0204063182028014</v>
      </c>
    </row>
    <row r="23" spans="1:15" s="18" customFormat="1" ht="23.25" customHeight="1" x14ac:dyDescent="0.2">
      <c r="A23" s="10"/>
      <c r="B23" s="2" t="s">
        <v>5</v>
      </c>
      <c r="C23" s="76">
        <v>3779325.9765201015</v>
      </c>
      <c r="D23" s="41">
        <v>99.999999999999986</v>
      </c>
      <c r="E23" s="42">
        <v>6621005.0951378355</v>
      </c>
      <c r="F23" s="43">
        <v>100</v>
      </c>
      <c r="G23" s="77">
        <v>4982886.2055292167</v>
      </c>
      <c r="H23" s="44">
        <v>100.00000000000001</v>
      </c>
      <c r="I23" s="78">
        <v>231671.26524996906</v>
      </c>
      <c r="J23" s="45">
        <v>100</v>
      </c>
      <c r="K23" s="79">
        <v>2414182.2316145776</v>
      </c>
      <c r="L23" s="46">
        <v>99.999999999999972</v>
      </c>
      <c r="M23" s="80">
        <v>18029070.774051696</v>
      </c>
      <c r="N23" s="47">
        <v>100.00000000000003</v>
      </c>
      <c r="O23" s="62"/>
    </row>
    <row r="24" spans="1:15" s="137" customFormat="1" ht="23.25" customHeight="1" x14ac:dyDescent="0.2">
      <c r="A24" s="123"/>
      <c r="B24" s="124" t="s">
        <v>51</v>
      </c>
      <c r="C24" s="125">
        <f>(C23/M$23)*100</f>
        <v>20.962400247268924</v>
      </c>
      <c r="D24" s="126"/>
      <c r="E24" s="127">
        <f>E23/M23*100</f>
        <v>36.7240507185046</v>
      </c>
      <c r="F24" s="128"/>
      <c r="G24" s="129">
        <f>G23/M23*100</f>
        <v>27.638064479178958</v>
      </c>
      <c r="H24" s="130"/>
      <c r="I24" s="131">
        <f>I23/M23*100</f>
        <v>1.2849872750147582</v>
      </c>
      <c r="J24" s="132"/>
      <c r="K24" s="133">
        <f>K23/M23*100</f>
        <v>13.390497280032781</v>
      </c>
      <c r="L24" s="134"/>
      <c r="M24" s="135">
        <f>M23/M23*100</f>
        <v>100</v>
      </c>
      <c r="N24" s="136"/>
      <c r="O24" s="140"/>
    </row>
    <row r="25" spans="1:15" s="18" customFormat="1" ht="23.25" customHeight="1" x14ac:dyDescent="0.2">
      <c r="A25" s="93"/>
      <c r="B25" s="94"/>
      <c r="C25" s="95"/>
      <c r="D25" s="96"/>
      <c r="E25" s="121">
        <f>E24+G24</f>
        <v>64.362115197683551</v>
      </c>
      <c r="F25" s="97">
        <f>E23+G23</f>
        <v>11603891.300667051</v>
      </c>
      <c r="G25" s="98"/>
      <c r="H25" s="99"/>
      <c r="I25" s="100"/>
      <c r="J25" s="101"/>
      <c r="K25" s="102"/>
      <c r="L25" s="103"/>
      <c r="M25" s="104"/>
      <c r="N25" s="105"/>
      <c r="O25" s="62"/>
    </row>
    <row r="26" spans="1:15" ht="17.25" customHeight="1" x14ac:dyDescent="0.2">
      <c r="B26" s="1" t="s">
        <v>46</v>
      </c>
    </row>
    <row r="120" ht="30" customHeight="1" x14ac:dyDescent="0.2"/>
    <row r="420" ht="39" customHeight="1" x14ac:dyDescent="0.2"/>
  </sheetData>
  <mergeCells count="8">
    <mergeCell ref="I3:J3"/>
    <mergeCell ref="K3:L3"/>
    <mergeCell ref="M3:N3"/>
    <mergeCell ref="A3:A4"/>
    <mergeCell ref="B3:B4"/>
    <mergeCell ref="C3:D3"/>
    <mergeCell ref="E3:F3"/>
    <mergeCell ref="G3:H3"/>
  </mergeCells>
  <pageMargins left="0.75" right="0.75" top="1" bottom="1" header="0.5" footer="0.5"/>
  <pageSetup scale="6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0"/>
  <sheetViews>
    <sheetView view="pageBreakPreview" zoomScale="95" zoomScaleNormal="100" zoomScaleSheetLayoutView="95" workbookViewId="0">
      <pane xSplit="2" ySplit="3" topLeftCell="C11" activePane="bottomRight" state="frozen"/>
      <selection activeCell="F26" sqref="F26"/>
      <selection pane="topRight" activeCell="F26" sqref="F26"/>
      <selection pane="bottomLeft" activeCell="F26" sqref="F26"/>
      <selection pane="bottomRight" activeCell="D25" sqref="D25"/>
    </sheetView>
  </sheetViews>
  <sheetFormatPr defaultRowHeight="17.25" customHeight="1" x14ac:dyDescent="0.2"/>
  <cols>
    <col min="1" max="1" width="5.28515625" style="1" customWidth="1"/>
    <col min="2" max="2" width="62.85546875" style="1" customWidth="1"/>
    <col min="3" max="3" width="13.5703125" style="1" customWidth="1"/>
    <col min="4" max="4" width="7.42578125" style="1" customWidth="1"/>
    <col min="5" max="5" width="13.140625" style="1" customWidth="1"/>
    <col min="6" max="6" width="13.85546875" style="1" customWidth="1"/>
    <col min="7" max="7" width="13.5703125" style="1" customWidth="1"/>
    <col min="8" max="8" width="7.42578125" style="1" customWidth="1"/>
    <col min="9" max="9" width="12.5703125" style="1" customWidth="1"/>
    <col min="10" max="10" width="7.42578125" style="1" customWidth="1"/>
    <col min="11" max="11" width="13" style="1" customWidth="1"/>
    <col min="12" max="12" width="7.42578125" style="1" customWidth="1"/>
    <col min="13" max="13" width="13.85546875" style="1" customWidth="1"/>
    <col min="14" max="14" width="7.42578125" style="1" customWidth="1"/>
  </cols>
  <sheetData>
    <row r="2" spans="1:14" s="54" customFormat="1" ht="17.25" customHeight="1" x14ac:dyDescent="0.2">
      <c r="A2" s="53"/>
      <c r="B2" s="53" t="s">
        <v>47</v>
      </c>
      <c r="C2" s="53"/>
      <c r="D2" s="53"/>
      <c r="E2" s="53"/>
      <c r="F2" s="53"/>
      <c r="G2" s="53"/>
      <c r="H2" s="53"/>
      <c r="I2" s="53"/>
      <c r="J2" s="53"/>
      <c r="K2" s="53"/>
      <c r="L2" s="53"/>
      <c r="M2" s="53"/>
      <c r="N2" s="53"/>
    </row>
    <row r="3" spans="1:14" ht="33" customHeight="1" x14ac:dyDescent="0.2">
      <c r="A3" s="168"/>
      <c r="B3" s="170" t="s">
        <v>1</v>
      </c>
      <c r="C3" s="172" t="s">
        <v>3</v>
      </c>
      <c r="D3" s="173"/>
      <c r="E3" s="174" t="s">
        <v>7</v>
      </c>
      <c r="F3" s="175"/>
      <c r="G3" s="176" t="s">
        <v>8</v>
      </c>
      <c r="H3" s="177"/>
      <c r="I3" s="163" t="s">
        <v>2</v>
      </c>
      <c r="J3" s="164"/>
      <c r="K3" s="165" t="s">
        <v>4</v>
      </c>
      <c r="L3" s="166"/>
      <c r="M3" s="167" t="s">
        <v>5</v>
      </c>
      <c r="N3" s="167"/>
    </row>
    <row r="4" spans="1:14" ht="17.25" customHeight="1" x14ac:dyDescent="0.2">
      <c r="A4" s="178"/>
      <c r="B4" s="179"/>
      <c r="C4" s="6" t="s">
        <v>0</v>
      </c>
      <c r="D4" s="6" t="s">
        <v>6</v>
      </c>
      <c r="E4" s="4" t="s">
        <v>0</v>
      </c>
      <c r="F4" s="4" t="s">
        <v>6</v>
      </c>
      <c r="G4" s="3" t="s">
        <v>0</v>
      </c>
      <c r="H4" s="3" t="s">
        <v>6</v>
      </c>
      <c r="I4" s="7" t="s">
        <v>0</v>
      </c>
      <c r="J4" s="9" t="s">
        <v>6</v>
      </c>
      <c r="K4" s="5" t="s">
        <v>0</v>
      </c>
      <c r="L4" s="5" t="s">
        <v>6</v>
      </c>
      <c r="M4" s="52" t="s">
        <v>0</v>
      </c>
      <c r="N4" s="52" t="s">
        <v>6</v>
      </c>
    </row>
    <row r="5" spans="1:14" s="18" customFormat="1" ht="16.5" customHeight="1" x14ac:dyDescent="0.2">
      <c r="A5" s="34" t="s">
        <v>11</v>
      </c>
      <c r="B5" s="48" t="s">
        <v>10</v>
      </c>
      <c r="C5" s="88">
        <v>1690503.052492708</v>
      </c>
      <c r="D5" s="19">
        <v>11.987534481306264</v>
      </c>
      <c r="E5" s="66">
        <v>18852667.994535748</v>
      </c>
      <c r="F5" s="29">
        <v>100</v>
      </c>
      <c r="G5" s="67">
        <v>717157.99359641736</v>
      </c>
      <c r="H5" s="30">
        <v>4.7755360508031304</v>
      </c>
      <c r="I5" s="89">
        <v>144115.72567678257</v>
      </c>
      <c r="J5" s="31">
        <v>26.330660791607112</v>
      </c>
      <c r="K5" s="69">
        <v>1544579.927945791</v>
      </c>
      <c r="L5" s="32">
        <v>60.775947323789843</v>
      </c>
      <c r="M5" s="70">
        <v>22949024.694247447</v>
      </c>
      <c r="N5" s="90">
        <v>44.944387252412724</v>
      </c>
    </row>
    <row r="6" spans="1:14" s="18" customFormat="1" ht="16.5" customHeight="1" x14ac:dyDescent="0.2">
      <c r="A6" s="35" t="s">
        <v>13</v>
      </c>
      <c r="B6" s="49" t="s">
        <v>12</v>
      </c>
      <c r="C6" s="91">
        <v>11838.89266841226</v>
      </c>
      <c r="D6" s="22">
        <v>8.3950829827731457E-2</v>
      </c>
      <c r="E6" s="23"/>
      <c r="F6" s="24"/>
      <c r="G6" s="72">
        <v>68987.610181506287</v>
      </c>
      <c r="H6" s="25">
        <v>0.45938666573092241</v>
      </c>
      <c r="I6" s="73">
        <v>4091.1136508504819</v>
      </c>
      <c r="J6" s="26">
        <v>0.74746683815791004</v>
      </c>
      <c r="K6" s="74">
        <v>1158.009365432275</v>
      </c>
      <c r="L6" s="92">
        <v>4.5565214800873215E-2</v>
      </c>
      <c r="M6" s="75">
        <v>86075.625866201299</v>
      </c>
      <c r="N6" s="28">
        <v>0.16857432128233657</v>
      </c>
    </row>
    <row r="7" spans="1:14" ht="16.5" customHeight="1" x14ac:dyDescent="0.2">
      <c r="A7" s="35" t="s">
        <v>15</v>
      </c>
      <c r="B7" s="49" t="s">
        <v>14</v>
      </c>
      <c r="C7" s="91">
        <v>679324.59848783701</v>
      </c>
      <c r="D7" s="22">
        <v>4.8171619899560083</v>
      </c>
      <c r="E7" s="23"/>
      <c r="F7" s="24"/>
      <c r="G7" s="72">
        <v>2590494.8155799001</v>
      </c>
      <c r="H7" s="25">
        <v>17.250036242616623</v>
      </c>
      <c r="I7" s="73">
        <v>124065.31115374775</v>
      </c>
      <c r="J7" s="26">
        <v>22.667350205216362</v>
      </c>
      <c r="K7" s="74">
        <v>187629.04955442558</v>
      </c>
      <c r="L7" s="92">
        <v>7.3828055290724572</v>
      </c>
      <c r="M7" s="75">
        <v>3581513.7747759102</v>
      </c>
      <c r="N7" s="28">
        <v>7.0141953389299605</v>
      </c>
    </row>
    <row r="8" spans="1:14" ht="16.5" customHeight="1" x14ac:dyDescent="0.2">
      <c r="A8" s="35" t="s">
        <v>17</v>
      </c>
      <c r="B8" s="49" t="s">
        <v>16</v>
      </c>
      <c r="C8" s="91"/>
      <c r="D8" s="22"/>
      <c r="E8" s="23"/>
      <c r="F8" s="24"/>
      <c r="G8" s="72">
        <v>5144.2045385325464</v>
      </c>
      <c r="H8" s="25">
        <v>3.4255121529457602E-2</v>
      </c>
      <c r="I8" s="73"/>
      <c r="J8" s="26"/>
      <c r="K8" s="74">
        <v>823.91988210301679</v>
      </c>
      <c r="L8" s="92">
        <v>3.2419501540663233E-2</v>
      </c>
      <c r="M8" s="75">
        <v>5968.1244206355632</v>
      </c>
      <c r="N8" s="28">
        <v>1.1688239422168702E-2</v>
      </c>
    </row>
    <row r="9" spans="1:14" ht="16.5" customHeight="1" x14ac:dyDescent="0.2">
      <c r="A9" s="35" t="s">
        <v>19</v>
      </c>
      <c r="B9" s="49" t="s">
        <v>18</v>
      </c>
      <c r="C9" s="91">
        <v>41095.784244586277</v>
      </c>
      <c r="D9" s="22">
        <v>0.2914145170822906</v>
      </c>
      <c r="E9" s="23"/>
      <c r="F9" s="24"/>
      <c r="G9" s="72">
        <v>30016.531697988739</v>
      </c>
      <c r="H9" s="25">
        <v>0.19987928813980135</v>
      </c>
      <c r="I9" s="73">
        <v>223.45650729023296</v>
      </c>
      <c r="J9" s="26">
        <v>4.0826616717264286E-2</v>
      </c>
      <c r="K9" s="74">
        <v>796.40854686255454</v>
      </c>
      <c r="L9" s="92">
        <v>3.1336988793261966E-2</v>
      </c>
      <c r="M9" s="75">
        <v>72132.18099672781</v>
      </c>
      <c r="N9" s="28">
        <v>0.14126686076078457</v>
      </c>
    </row>
    <row r="10" spans="1:14" ht="16.5" customHeight="1" x14ac:dyDescent="0.2">
      <c r="A10" s="35" t="s">
        <v>21</v>
      </c>
      <c r="B10" s="49" t="s">
        <v>20</v>
      </c>
      <c r="C10" s="91">
        <v>574724.19378162106</v>
      </c>
      <c r="D10" s="22">
        <v>4.0754295474588291</v>
      </c>
      <c r="E10" s="23"/>
      <c r="F10" s="24"/>
      <c r="G10" s="72">
        <v>633057.11284634483</v>
      </c>
      <c r="H10" s="25">
        <v>4.2155105173607978</v>
      </c>
      <c r="I10" s="73">
        <v>28814.700509329836</v>
      </c>
      <c r="J10" s="26">
        <v>5.264589283091281</v>
      </c>
      <c r="K10" s="74">
        <v>9945.8246864807188</v>
      </c>
      <c r="L10" s="92">
        <v>0.39134712700890106</v>
      </c>
      <c r="M10" s="75">
        <v>1246541.8318237765</v>
      </c>
      <c r="N10" s="28">
        <v>2.4412827805210982</v>
      </c>
    </row>
    <row r="11" spans="1:14" ht="16.5" customHeight="1" x14ac:dyDescent="0.2">
      <c r="A11" s="35" t="s">
        <v>23</v>
      </c>
      <c r="B11" s="49" t="s">
        <v>22</v>
      </c>
      <c r="C11" s="91">
        <v>1008276.0867174549</v>
      </c>
      <c r="D11" s="22">
        <v>7.1497915004528938</v>
      </c>
      <c r="E11" s="23"/>
      <c r="F11" s="24"/>
      <c r="G11" s="72">
        <v>6418345.81747883</v>
      </c>
      <c r="H11" s="25">
        <v>42.73959449881081</v>
      </c>
      <c r="I11" s="73">
        <v>83074.986194038633</v>
      </c>
      <c r="J11" s="26">
        <v>15.178213699235975</v>
      </c>
      <c r="K11" s="74">
        <v>120051.06179062613</v>
      </c>
      <c r="L11" s="92">
        <v>4.7237549028982349</v>
      </c>
      <c r="M11" s="75">
        <v>7629747.95218095</v>
      </c>
      <c r="N11" s="28">
        <v>14.942436603289757</v>
      </c>
    </row>
    <row r="12" spans="1:14" ht="16.5" customHeight="1" x14ac:dyDescent="0.2">
      <c r="A12" s="35" t="s">
        <v>25</v>
      </c>
      <c r="B12" s="49" t="s">
        <v>24</v>
      </c>
      <c r="C12" s="91">
        <v>7712.5796154252866</v>
      </c>
      <c r="D12" s="22">
        <v>5.4690711113122487E-2</v>
      </c>
      <c r="E12" s="23"/>
      <c r="F12" s="24"/>
      <c r="G12" s="72">
        <v>435779.01546848845</v>
      </c>
      <c r="H12" s="25">
        <v>2.9018409013570787</v>
      </c>
      <c r="I12" s="73">
        <v>7901.6974424321133</v>
      </c>
      <c r="J12" s="26">
        <v>1.4436794739611678</v>
      </c>
      <c r="K12" s="74">
        <v>71535.704498869061</v>
      </c>
      <c r="L12" s="92">
        <v>2.8147783936151525</v>
      </c>
      <c r="M12" s="75">
        <v>522928.99702521489</v>
      </c>
      <c r="N12" s="28">
        <v>1.0241273283264358</v>
      </c>
    </row>
    <row r="13" spans="1:14" ht="16.5" customHeight="1" x14ac:dyDescent="0.2">
      <c r="A13" s="35" t="s">
        <v>27</v>
      </c>
      <c r="B13" s="49" t="s">
        <v>26</v>
      </c>
      <c r="C13" s="91">
        <v>683902.6300548166</v>
      </c>
      <c r="D13" s="22">
        <v>4.849625292039228</v>
      </c>
      <c r="E13" s="23"/>
      <c r="F13" s="24"/>
      <c r="G13" s="72">
        <v>1346516.7164780044</v>
      </c>
      <c r="H13" s="25">
        <v>8.9664190875190304</v>
      </c>
      <c r="I13" s="73">
        <v>12686.29685768241</v>
      </c>
      <c r="J13" s="26">
        <v>2.3178496149020971</v>
      </c>
      <c r="K13" s="74">
        <v>14033.058518473001</v>
      </c>
      <c r="L13" s="92">
        <v>0.55217111777740779</v>
      </c>
      <c r="M13" s="75">
        <v>2057138.7019089765</v>
      </c>
      <c r="N13" s="28">
        <v>4.0287916232753238</v>
      </c>
    </row>
    <row r="14" spans="1:14" ht="16.5" customHeight="1" x14ac:dyDescent="0.2">
      <c r="A14" s="35" t="s">
        <v>29</v>
      </c>
      <c r="B14" s="49" t="s">
        <v>28</v>
      </c>
      <c r="C14" s="91">
        <v>218823.91276032382</v>
      </c>
      <c r="D14" s="22">
        <v>1.5517033203109525</v>
      </c>
      <c r="E14" s="23"/>
      <c r="F14" s="24"/>
      <c r="G14" s="72">
        <v>61676.523316253901</v>
      </c>
      <c r="H14" s="25">
        <v>0.4107023322823376</v>
      </c>
      <c r="I14" s="73">
        <v>3676.0510564957585</v>
      </c>
      <c r="J14" s="26">
        <v>0.67163283511684346</v>
      </c>
      <c r="K14" s="74"/>
      <c r="L14" s="92"/>
      <c r="M14" s="75">
        <v>284176.48713307345</v>
      </c>
      <c r="N14" s="21">
        <v>0.55654382946133141</v>
      </c>
    </row>
    <row r="15" spans="1:14" ht="16.5" customHeight="1" x14ac:dyDescent="0.2">
      <c r="A15" s="35" t="s">
        <v>33</v>
      </c>
      <c r="B15" s="49" t="s">
        <v>30</v>
      </c>
      <c r="C15" s="91">
        <v>280280.22233897296</v>
      </c>
      <c r="D15" s="22">
        <v>1.9874964583840156</v>
      </c>
      <c r="E15" s="23"/>
      <c r="F15" s="24"/>
      <c r="G15" s="72">
        <v>29044.011989515042</v>
      </c>
      <c r="H15" s="25">
        <v>0.19340330520521487</v>
      </c>
      <c r="I15" s="73">
        <v>4102.2810099496764</v>
      </c>
      <c r="J15" s="26">
        <v>0.74950717027987723</v>
      </c>
      <c r="K15" s="74"/>
      <c r="L15" s="92"/>
      <c r="M15" s="75">
        <v>313426.51533843769</v>
      </c>
      <c r="N15" s="28">
        <v>0.61382838130267481</v>
      </c>
    </row>
    <row r="16" spans="1:14" ht="16.5" customHeight="1" x14ac:dyDescent="0.2">
      <c r="A16" s="35" t="s">
        <v>35</v>
      </c>
      <c r="B16" s="49" t="s">
        <v>32</v>
      </c>
      <c r="C16" s="91">
        <v>627902.33894917159</v>
      </c>
      <c r="D16" s="22">
        <v>4.452521353302032</v>
      </c>
      <c r="E16" s="23"/>
      <c r="F16" s="24"/>
      <c r="G16" s="72">
        <v>51632.949150203829</v>
      </c>
      <c r="H16" s="25">
        <v>0.34382243839959764</v>
      </c>
      <c r="I16" s="73">
        <v>834.21727948411103</v>
      </c>
      <c r="J16" s="26">
        <v>0.15241565144567795</v>
      </c>
      <c r="K16" s="74">
        <v>7339.7899350790049</v>
      </c>
      <c r="L16" s="92">
        <v>0.28880518151968393</v>
      </c>
      <c r="M16" s="75">
        <v>687709.29531393864</v>
      </c>
      <c r="N16" s="28">
        <v>1.34684036892519</v>
      </c>
    </row>
    <row r="17" spans="1:14" ht="16.5" customHeight="1" x14ac:dyDescent="0.2">
      <c r="A17" s="35" t="s">
        <v>37</v>
      </c>
      <c r="B17" s="49" t="s">
        <v>34</v>
      </c>
      <c r="C17" s="91"/>
      <c r="D17" s="22"/>
      <c r="E17" s="23"/>
      <c r="F17" s="24"/>
      <c r="G17" s="72">
        <v>46346.954145193587</v>
      </c>
      <c r="H17" s="25">
        <v>0.30862313791603146</v>
      </c>
      <c r="I17" s="73"/>
      <c r="J17" s="26"/>
      <c r="K17" s="74">
        <v>1102.6477550704458</v>
      </c>
      <c r="L17" s="92">
        <v>4.3386852739943471E-2</v>
      </c>
      <c r="M17" s="75">
        <v>47449.601900264031</v>
      </c>
      <c r="N17" s="28">
        <v>9.2927403721555779E-2</v>
      </c>
    </row>
    <row r="18" spans="1:14" ht="16.5" customHeight="1" x14ac:dyDescent="0.2">
      <c r="A18" s="35" t="s">
        <v>39</v>
      </c>
      <c r="B18" s="49" t="s">
        <v>36</v>
      </c>
      <c r="C18" s="91">
        <v>2596905.7655257848</v>
      </c>
      <c r="D18" s="22">
        <v>18.414931202307113</v>
      </c>
      <c r="E18" s="23"/>
      <c r="F18" s="24"/>
      <c r="G18" s="72">
        <v>746483.0696864312</v>
      </c>
      <c r="H18" s="25">
        <v>4.9708109543960131</v>
      </c>
      <c r="I18" s="73">
        <v>48332.788414370472</v>
      </c>
      <c r="J18" s="26">
        <v>8.8306411453356883</v>
      </c>
      <c r="K18" s="74">
        <v>52982.506695232398</v>
      </c>
      <c r="L18" s="92">
        <v>2.0847493727788486</v>
      </c>
      <c r="M18" s="75">
        <v>3444704.1303218184</v>
      </c>
      <c r="N18" s="28">
        <v>6.7462612666924198</v>
      </c>
    </row>
    <row r="19" spans="1:14" ht="16.5" customHeight="1" x14ac:dyDescent="0.2">
      <c r="A19" s="35" t="s">
        <v>40</v>
      </c>
      <c r="B19" s="49" t="s">
        <v>38</v>
      </c>
      <c r="C19" s="91">
        <v>256390.03636081881</v>
      </c>
      <c r="D19" s="22">
        <v>1.8180886434997667</v>
      </c>
      <c r="E19" s="23"/>
      <c r="F19" s="24"/>
      <c r="G19" s="72">
        <v>104110.76092128437</v>
      </c>
      <c r="H19" s="25">
        <v>0.69327079457463492</v>
      </c>
      <c r="I19" s="73">
        <v>5184.1953029490323</v>
      </c>
      <c r="J19" s="26">
        <v>0.94717829965022937</v>
      </c>
      <c r="K19" s="74">
        <v>12765.683429804294</v>
      </c>
      <c r="L19" s="92">
        <v>0.50230259350436923</v>
      </c>
      <c r="M19" s="75">
        <v>378450.67601485649</v>
      </c>
      <c r="N19" s="28">
        <v>0.74117457998172531</v>
      </c>
    </row>
    <row r="20" spans="1:14" ht="16.5" customHeight="1" x14ac:dyDescent="0.2">
      <c r="A20" s="35" t="s">
        <v>43</v>
      </c>
      <c r="B20" s="49" t="s">
        <v>41</v>
      </c>
      <c r="C20" s="91">
        <v>1457678.7215871289</v>
      </c>
      <c r="D20" s="22">
        <v>10.33655272726431</v>
      </c>
      <c r="E20" s="23"/>
      <c r="F20" s="24"/>
      <c r="G20" s="72">
        <v>309406.11923484755</v>
      </c>
      <c r="H20" s="25">
        <v>2.0603271384249795</v>
      </c>
      <c r="I20" s="73">
        <v>10055.379145169056</v>
      </c>
      <c r="J20" s="26">
        <v>1.8371678465974721</v>
      </c>
      <c r="K20" s="74">
        <v>45477.05649138982</v>
      </c>
      <c r="L20" s="92">
        <v>1.7894258107041294</v>
      </c>
      <c r="M20" s="75">
        <v>1822617.2764585356</v>
      </c>
      <c r="N20" s="28">
        <v>3.5694944677376164</v>
      </c>
    </row>
    <row r="21" spans="1:14" ht="16.5" customHeight="1" x14ac:dyDescent="0.2">
      <c r="A21" s="35" t="s">
        <v>31</v>
      </c>
      <c r="B21" s="49" t="s">
        <v>42</v>
      </c>
      <c r="C21" s="91">
        <v>1309836.3132061954</v>
      </c>
      <c r="D21" s="22">
        <v>9.2881867005644274</v>
      </c>
      <c r="E21" s="23"/>
      <c r="F21" s="24"/>
      <c r="G21" s="72">
        <v>174235.52667066117</v>
      </c>
      <c r="H21" s="25">
        <v>1.1602297490595375</v>
      </c>
      <c r="I21" s="73">
        <v>13626.470142210908</v>
      </c>
      <c r="J21" s="26">
        <v>2.4896239561406892</v>
      </c>
      <c r="K21" s="74">
        <v>107646.53248576714</v>
      </c>
      <c r="L21" s="92">
        <v>4.2356629589538644</v>
      </c>
      <c r="M21" s="75">
        <v>1605344.8425048345</v>
      </c>
      <c r="N21" s="28">
        <v>3.1439785017655546</v>
      </c>
    </row>
    <row r="22" spans="1:14" ht="16.5" customHeight="1" x14ac:dyDescent="0.2">
      <c r="A22" s="36" t="s">
        <v>45</v>
      </c>
      <c r="B22" s="50" t="s">
        <v>44</v>
      </c>
      <c r="C22" s="91">
        <v>2656979.552156949</v>
      </c>
      <c r="D22" s="22">
        <v>18.840920725131014</v>
      </c>
      <c r="E22" s="23"/>
      <c r="F22" s="24"/>
      <c r="G22" s="72">
        <v>1248893.9650292823</v>
      </c>
      <c r="H22" s="25">
        <v>8.3163517758740024</v>
      </c>
      <c r="I22" s="73">
        <v>56545.785270846725</v>
      </c>
      <c r="J22" s="26">
        <v>10.331196572544357</v>
      </c>
      <c r="K22" s="74">
        <v>363565.73054892931</v>
      </c>
      <c r="L22" s="92">
        <v>14.305541130502368</v>
      </c>
      <c r="M22" s="75">
        <v>4325985.0330060069</v>
      </c>
      <c r="N22" s="28">
        <v>8.4722008521913441</v>
      </c>
    </row>
    <row r="23" spans="1:14" s="18" customFormat="1" ht="23.25" customHeight="1" x14ac:dyDescent="0.2">
      <c r="A23" s="10"/>
      <c r="B23" s="2" t="s">
        <v>5</v>
      </c>
      <c r="C23" s="76">
        <v>14102174.680948207</v>
      </c>
      <c r="D23" s="41">
        <v>99.999999999999986</v>
      </c>
      <c r="E23" s="42">
        <v>18852667.994535748</v>
      </c>
      <c r="F23" s="43">
        <v>100</v>
      </c>
      <c r="G23" s="77">
        <v>15017329.698009685</v>
      </c>
      <c r="H23" s="44">
        <v>99.999999999999986</v>
      </c>
      <c r="I23" s="78">
        <v>547330.45561362978</v>
      </c>
      <c r="J23" s="45">
        <v>100.00000000000001</v>
      </c>
      <c r="K23" s="79">
        <v>2541432.9121303358</v>
      </c>
      <c r="L23" s="46">
        <v>99.999999999999986</v>
      </c>
      <c r="M23" s="80">
        <v>51060935.741237603</v>
      </c>
      <c r="N23" s="47">
        <v>100.00000000000001</v>
      </c>
    </row>
    <row r="24" spans="1:14" s="137" customFormat="1" ht="23.25" customHeight="1" x14ac:dyDescent="0.2">
      <c r="A24" s="123"/>
      <c r="B24" s="124" t="s">
        <v>51</v>
      </c>
      <c r="C24" s="125">
        <f>(C23/M$23)*100</f>
        <v>27.618324020566416</v>
      </c>
      <c r="D24" s="126"/>
      <c r="E24" s="127">
        <f>E23/M23*100</f>
        <v>36.921900707178075</v>
      </c>
      <c r="F24" s="128"/>
      <c r="G24" s="129">
        <f>G23/M23*100</f>
        <v>29.410604173243648</v>
      </c>
      <c r="H24" s="130"/>
      <c r="I24" s="131">
        <f>I23/M23*100</f>
        <v>1.0719162265011082</v>
      </c>
      <c r="J24" s="132"/>
      <c r="K24" s="133">
        <f>K23/M23*100</f>
        <v>4.9772548725107582</v>
      </c>
      <c r="L24" s="134"/>
      <c r="M24" s="135">
        <f>M23/M23*100</f>
        <v>100</v>
      </c>
      <c r="N24" s="136"/>
    </row>
    <row r="25" spans="1:14" s="18" customFormat="1" ht="23.25" customHeight="1" x14ac:dyDescent="0.2">
      <c r="A25" s="93"/>
      <c r="B25" s="94"/>
      <c r="C25" s="95"/>
      <c r="D25" s="96"/>
      <c r="E25" s="121">
        <f>E24+G24</f>
        <v>66.332504880421723</v>
      </c>
      <c r="F25" s="97">
        <f>E23+G23</f>
        <v>33869997.692545429</v>
      </c>
      <c r="G25" s="98"/>
      <c r="H25" s="99"/>
      <c r="I25" s="100"/>
      <c r="J25" s="101"/>
      <c r="K25" s="102"/>
      <c r="L25" s="103"/>
      <c r="M25" s="104"/>
      <c r="N25" s="105"/>
    </row>
    <row r="26" spans="1:14" ht="17.25" customHeight="1" x14ac:dyDescent="0.2">
      <c r="B26" s="1" t="s">
        <v>46</v>
      </c>
    </row>
    <row r="120" ht="30" customHeight="1" x14ac:dyDescent="0.2"/>
    <row r="420" ht="39" customHeight="1" x14ac:dyDescent="0.2"/>
  </sheetData>
  <mergeCells count="8">
    <mergeCell ref="I3:J3"/>
    <mergeCell ref="K3:L3"/>
    <mergeCell ref="M3:N3"/>
    <mergeCell ref="A3:A4"/>
    <mergeCell ref="B3:B4"/>
    <mergeCell ref="C3:D3"/>
    <mergeCell ref="E3:F3"/>
    <mergeCell ref="G3:H3"/>
  </mergeCells>
  <pageMargins left="0.75" right="0.75" top="1" bottom="1" header="0.5" footer="0.5"/>
  <pageSetup scale="6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0"/>
  <sheetViews>
    <sheetView workbookViewId="0">
      <pane xSplit="2" ySplit="3" topLeftCell="G4" activePane="bottomRight" state="frozen"/>
      <selection activeCell="F26" sqref="F26"/>
      <selection pane="topRight" activeCell="F26" sqref="F26"/>
      <selection pane="bottomLeft" activeCell="F26" sqref="F26"/>
      <selection pane="bottomRight" activeCell="Q12" sqref="Q12"/>
    </sheetView>
  </sheetViews>
  <sheetFormatPr defaultRowHeight="12.75" x14ac:dyDescent="0.2"/>
  <cols>
    <col min="1" max="1" width="5.28515625" style="1" customWidth="1"/>
    <col min="2" max="2" width="62.28515625" style="1" customWidth="1"/>
    <col min="3" max="3" width="12.5703125" style="1" customWidth="1"/>
    <col min="4" max="4" width="7.42578125" style="1" customWidth="1"/>
    <col min="5" max="5" width="13.140625" style="1" customWidth="1"/>
    <col min="6" max="6" width="13.85546875" style="1" customWidth="1"/>
    <col min="7" max="7" width="13.5703125" style="1" customWidth="1"/>
    <col min="8" max="8" width="7.42578125" style="1" customWidth="1"/>
    <col min="9" max="9" width="12.5703125" style="1" customWidth="1"/>
    <col min="10" max="10" width="7.42578125" style="1" customWidth="1"/>
    <col min="11" max="11" width="13" style="1" customWidth="1"/>
    <col min="12" max="12" width="7.42578125" style="1" customWidth="1"/>
    <col min="13" max="13" width="13.85546875" style="1" customWidth="1"/>
    <col min="14" max="14" width="7.42578125" style="1" customWidth="1"/>
  </cols>
  <sheetData>
    <row r="2" spans="1:14" s="54" customFormat="1" ht="17.25" customHeight="1" x14ac:dyDescent="0.2">
      <c r="A2" s="53"/>
      <c r="B2" s="53" t="s">
        <v>48</v>
      </c>
      <c r="C2" s="53"/>
      <c r="D2" s="53"/>
      <c r="E2" s="53"/>
      <c r="F2" s="53"/>
      <c r="G2" s="53"/>
      <c r="H2" s="53"/>
      <c r="I2" s="53"/>
      <c r="J2" s="53"/>
      <c r="K2" s="53"/>
      <c r="L2" s="53"/>
      <c r="M2" s="53"/>
      <c r="N2" s="53"/>
    </row>
    <row r="3" spans="1:14" ht="33" customHeight="1" x14ac:dyDescent="0.2">
      <c r="A3" s="168"/>
      <c r="B3" s="170" t="s">
        <v>1</v>
      </c>
      <c r="C3" s="172" t="s">
        <v>3</v>
      </c>
      <c r="D3" s="173"/>
      <c r="E3" s="174" t="s">
        <v>7</v>
      </c>
      <c r="F3" s="175"/>
      <c r="G3" s="176" t="s">
        <v>8</v>
      </c>
      <c r="H3" s="177"/>
      <c r="I3" s="163" t="s">
        <v>2</v>
      </c>
      <c r="J3" s="164"/>
      <c r="K3" s="165" t="s">
        <v>4</v>
      </c>
      <c r="L3" s="166"/>
      <c r="M3" s="167" t="s">
        <v>5</v>
      </c>
      <c r="N3" s="167"/>
    </row>
    <row r="4" spans="1:14" ht="17.25" customHeight="1" x14ac:dyDescent="0.2">
      <c r="A4" s="169"/>
      <c r="B4" s="171"/>
      <c r="C4" s="6" t="s">
        <v>0</v>
      </c>
      <c r="D4" s="6" t="s">
        <v>6</v>
      </c>
      <c r="E4" s="4" t="s">
        <v>0</v>
      </c>
      <c r="F4" s="4" t="s">
        <v>6</v>
      </c>
      <c r="G4" s="3" t="s">
        <v>0</v>
      </c>
      <c r="H4" s="3" t="s">
        <v>6</v>
      </c>
      <c r="I4" s="7" t="s">
        <v>0</v>
      </c>
      <c r="J4" s="9" t="s">
        <v>6</v>
      </c>
      <c r="K4" s="5" t="s">
        <v>0</v>
      </c>
      <c r="L4" s="5" t="s">
        <v>6</v>
      </c>
      <c r="M4" s="8" t="s">
        <v>0</v>
      </c>
      <c r="N4" s="8" t="s">
        <v>6</v>
      </c>
    </row>
    <row r="5" spans="1:14" s="18" customFormat="1" ht="15.75" customHeight="1" x14ac:dyDescent="0.2">
      <c r="A5" s="34" t="s">
        <v>11</v>
      </c>
      <c r="B5" s="48" t="s">
        <v>10</v>
      </c>
      <c r="C5" s="61">
        <f>'Work 40 Hrs=Full Time employed'!C5+'Work 20-39 Hrs=Underemployed'!C5</f>
        <v>2212125.6349785929</v>
      </c>
      <c r="D5" s="19">
        <f>100*C5/C$23</f>
        <v>12.37102901682184</v>
      </c>
      <c r="E5" s="33">
        <f>'Work 40 Hrs=Full Time employed'!E5+'Work 20-39 Hrs=Underemployed'!E5</f>
        <v>25473673.089673582</v>
      </c>
      <c r="F5" s="29">
        <f>100*E5/E$23</f>
        <v>100</v>
      </c>
      <c r="G5" s="37">
        <f>'Work 40 Hrs=Full Time employed'!G5+'Work 20-39 Hrs=Underemployed'!G5</f>
        <v>1020061.8651684267</v>
      </c>
      <c r="H5" s="30">
        <f>100*G5/G$23</f>
        <v>5.1002542676948472</v>
      </c>
      <c r="I5" s="38">
        <f>'Work 40 Hrs=Full Time employed'!I5+'Work 20-39 Hrs=Underemployed'!I5</f>
        <v>190569.67526551062</v>
      </c>
      <c r="J5" s="31">
        <f>100*I5/I$23</f>
        <v>24.463318906952569</v>
      </c>
      <c r="K5" s="39">
        <f>'Work 40 Hrs=Full Time employed'!K5+'Work 20-39 Hrs=Underemployed'!K5</f>
        <v>3461803.2024804065</v>
      </c>
      <c r="L5" s="32">
        <f>100*K5/K$23</f>
        <v>69.856175309536923</v>
      </c>
      <c r="M5" s="40">
        <f>SUM(C5,E5,G5,I5,K5)</f>
        <v>32358233.467566516</v>
      </c>
      <c r="N5" s="51">
        <f t="shared" ref="N5:N22" si="0">100*M5/M$23</f>
        <v>46.834897114108379</v>
      </c>
    </row>
    <row r="6" spans="1:14" s="18" customFormat="1" ht="15.75" customHeight="1" x14ac:dyDescent="0.2">
      <c r="A6" s="35" t="s">
        <v>13</v>
      </c>
      <c r="B6" s="49" t="s">
        <v>12</v>
      </c>
      <c r="C6" s="61">
        <f>'Work 40 Hrs=Full Time employed'!C6+'Work 20-39 Hrs=Underemployed'!C6</f>
        <v>14869.69256717598</v>
      </c>
      <c r="D6" s="19">
        <f t="shared" ref="D6:D22" si="1">100*C6/C$23</f>
        <v>8.3156849371954514E-2</v>
      </c>
      <c r="E6" s="23"/>
      <c r="F6" s="24"/>
      <c r="G6" s="37">
        <f>'Work 40 Hrs=Full Time employed'!G6+'Work 20-39 Hrs=Underemployed'!G6</f>
        <v>91226.91847977</v>
      </c>
      <c r="H6" s="30">
        <f t="shared" ref="H6:H22" si="2">100*G6/G$23</f>
        <v>0.4561296683983696</v>
      </c>
      <c r="I6" s="38">
        <f>'Work 40 Hrs=Full Time employed'!I6+'Work 20-39 Hrs=Underemployed'!I6</f>
        <v>4436.7895999463462</v>
      </c>
      <c r="J6" s="31">
        <f t="shared" ref="J6:J22" si="3">100*I6/I$23</f>
        <v>0.56954811281132167</v>
      </c>
      <c r="K6" s="39">
        <f>'Work 40 Hrs=Full Time employed'!K6+'Work 20-39 Hrs=Underemployed'!K6</f>
        <v>1158.009365432275</v>
      </c>
      <c r="L6" s="32">
        <f t="shared" ref="L6:L22" si="4">100*K6/K$23</f>
        <v>2.3367621008543005E-2</v>
      </c>
      <c r="M6" s="60">
        <f t="shared" ref="M6:M22" si="5">SUM(C6,E6,G6,I6,K6)</f>
        <v>111691.4100123246</v>
      </c>
      <c r="N6" s="28">
        <f t="shared" si="0"/>
        <v>0.16166073162492439</v>
      </c>
    </row>
    <row r="7" spans="1:14" ht="15.75" customHeight="1" x14ac:dyDescent="0.2">
      <c r="A7" s="35" t="s">
        <v>15</v>
      </c>
      <c r="B7" s="49" t="s">
        <v>14</v>
      </c>
      <c r="C7" s="61">
        <f>'Work 40 Hrs=Full Time employed'!C7+'Work 20-39 Hrs=Underemployed'!C7</f>
        <v>823540.3855345801</v>
      </c>
      <c r="D7" s="19">
        <f t="shared" si="1"/>
        <v>4.6055440273723542</v>
      </c>
      <c r="E7" s="23"/>
      <c r="F7" s="24"/>
      <c r="G7" s="37">
        <f>'Work 40 Hrs=Full Time employed'!G7+'Work 20-39 Hrs=Underemployed'!G7</f>
        <v>3647517.8439214402</v>
      </c>
      <c r="H7" s="30">
        <f t="shared" si="2"/>
        <v>18.23739234372983</v>
      </c>
      <c r="I7" s="38">
        <f>'Work 40 Hrs=Full Time employed'!I7+'Work 20-39 Hrs=Underemployed'!I7</f>
        <v>167466.61859046808</v>
      </c>
      <c r="J7" s="31">
        <f t="shared" si="3"/>
        <v>21.497592894251266</v>
      </c>
      <c r="K7" s="39">
        <f>'Work 40 Hrs=Full Time employed'!K7+'Work 20-39 Hrs=Underemployed'!K7</f>
        <v>283343.09660845436</v>
      </c>
      <c r="L7" s="32">
        <f t="shared" si="4"/>
        <v>5.7176170543851912</v>
      </c>
      <c r="M7" s="60">
        <f t="shared" si="5"/>
        <v>4921867.9446549434</v>
      </c>
      <c r="N7" s="28">
        <f t="shared" si="0"/>
        <v>7.1238492987632842</v>
      </c>
    </row>
    <row r="8" spans="1:14" ht="15.75" customHeight="1" x14ac:dyDescent="0.2">
      <c r="A8" s="35" t="s">
        <v>17</v>
      </c>
      <c r="B8" s="49" t="s">
        <v>16</v>
      </c>
      <c r="C8" s="61">
        <f>'Work 40 Hrs=Full Time employed'!C8+'Work 20-39 Hrs=Underemployed'!C8</f>
        <v>0</v>
      </c>
      <c r="D8" s="19">
        <f t="shared" si="1"/>
        <v>0</v>
      </c>
      <c r="E8" s="23"/>
      <c r="F8" s="24"/>
      <c r="G8" s="37">
        <f>'Work 40 Hrs=Full Time employed'!G8+'Work 20-39 Hrs=Underemployed'!G8</f>
        <v>6305.2159942984799</v>
      </c>
      <c r="H8" s="30">
        <f t="shared" si="2"/>
        <v>3.15257396455546E-2</v>
      </c>
      <c r="I8" s="38">
        <f>'Work 40 Hrs=Full Time employed'!I8+'Work 20-39 Hrs=Underemployed'!I8</f>
        <v>0</v>
      </c>
      <c r="J8" s="31">
        <f t="shared" si="3"/>
        <v>0</v>
      </c>
      <c r="K8" s="39">
        <f>'Work 40 Hrs=Full Time employed'!K8+'Work 20-39 Hrs=Underemployed'!K8</f>
        <v>823.91988210301679</v>
      </c>
      <c r="L8" s="32">
        <f t="shared" si="4"/>
        <v>1.6625986042176553E-2</v>
      </c>
      <c r="M8" s="60">
        <f t="shared" si="5"/>
        <v>7129.1358764014967</v>
      </c>
      <c r="N8" s="28">
        <f t="shared" si="0"/>
        <v>1.0318620935176569E-2</v>
      </c>
    </row>
    <row r="9" spans="1:14" ht="15.75" customHeight="1" x14ac:dyDescent="0.2">
      <c r="A9" s="35" t="s">
        <v>19</v>
      </c>
      <c r="B9" s="49" t="s">
        <v>18</v>
      </c>
      <c r="C9" s="61">
        <f>'Work 40 Hrs=Full Time employed'!C9+'Work 20-39 Hrs=Underemployed'!C9</f>
        <v>43315.229708550374</v>
      </c>
      <c r="D9" s="19">
        <f t="shared" si="1"/>
        <v>0.24223486908778835</v>
      </c>
      <c r="E9" s="23"/>
      <c r="F9" s="24"/>
      <c r="G9" s="37">
        <f>'Work 40 Hrs=Full Time employed'!G9+'Work 20-39 Hrs=Underemployed'!G9</f>
        <v>38791.10855160455</v>
      </c>
      <c r="H9" s="30">
        <f t="shared" si="2"/>
        <v>0.19395344899622169</v>
      </c>
      <c r="I9" s="38">
        <f>'Work 40 Hrs=Full Time employed'!I9+'Work 20-39 Hrs=Underemployed'!I9</f>
        <v>223.45650729023296</v>
      </c>
      <c r="J9" s="31">
        <f t="shared" si="3"/>
        <v>2.8684982498178541E-2</v>
      </c>
      <c r="K9" s="39">
        <f>'Work 40 Hrs=Full Time employed'!K9+'Work 20-39 Hrs=Underemployed'!K9</f>
        <v>1281.7205464381198</v>
      </c>
      <c r="L9" s="32">
        <f t="shared" si="4"/>
        <v>2.5864004957203663E-2</v>
      </c>
      <c r="M9" s="60">
        <f t="shared" si="5"/>
        <v>83611.515313883283</v>
      </c>
      <c r="N9" s="28">
        <f t="shared" si="0"/>
        <v>0.12101824783498964</v>
      </c>
    </row>
    <row r="10" spans="1:14" ht="15.75" customHeight="1" x14ac:dyDescent="0.2">
      <c r="A10" s="35" t="s">
        <v>21</v>
      </c>
      <c r="B10" s="49" t="s">
        <v>20</v>
      </c>
      <c r="C10" s="61">
        <f>'Work 40 Hrs=Full Time employed'!C10+'Work 20-39 Hrs=Underemployed'!C10</f>
        <v>721968.30878956034</v>
      </c>
      <c r="D10" s="19">
        <f t="shared" si="1"/>
        <v>4.0375152098211968</v>
      </c>
      <c r="E10" s="23"/>
      <c r="F10" s="24"/>
      <c r="G10" s="37">
        <f>'Work 40 Hrs=Full Time employed'!G10+'Work 20-39 Hrs=Underemployed'!G10</f>
        <v>833132.31553185149</v>
      </c>
      <c r="H10" s="30">
        <f t="shared" si="2"/>
        <v>4.1656166090908764</v>
      </c>
      <c r="I10" s="38">
        <f>'Work 40 Hrs=Full Time employed'!I10+'Work 20-39 Hrs=Underemployed'!I10</f>
        <v>44977.762829480096</v>
      </c>
      <c r="J10" s="31">
        <f t="shared" si="3"/>
        <v>5.7737693800750396</v>
      </c>
      <c r="K10" s="39">
        <f>'Work 40 Hrs=Full Time employed'!K10+'Work 20-39 Hrs=Underemployed'!K10</f>
        <v>13869.459278271584</v>
      </c>
      <c r="L10" s="32">
        <f t="shared" si="4"/>
        <v>0.27987361560507623</v>
      </c>
      <c r="M10" s="60">
        <f t="shared" si="5"/>
        <v>1613947.8464291634</v>
      </c>
      <c r="N10" s="28">
        <f t="shared" si="0"/>
        <v>2.336007662804322</v>
      </c>
    </row>
    <row r="11" spans="1:14" ht="15.75" customHeight="1" x14ac:dyDescent="0.2">
      <c r="A11" s="35" t="s">
        <v>23</v>
      </c>
      <c r="B11" s="49" t="s">
        <v>22</v>
      </c>
      <c r="C11" s="61">
        <f>'Work 40 Hrs=Full Time employed'!C11+'Work 20-39 Hrs=Underemployed'!C11</f>
        <v>1306788.1623583005</v>
      </c>
      <c r="D11" s="19">
        <f t="shared" si="1"/>
        <v>7.3080452663938633</v>
      </c>
      <c r="E11" s="23"/>
      <c r="F11" s="24"/>
      <c r="G11" s="37">
        <f>'Work 40 Hrs=Full Time employed'!G11+'Work 20-39 Hrs=Underemployed'!G11</f>
        <v>8369832.1399343871</v>
      </c>
      <c r="H11" s="30">
        <f t="shared" si="2"/>
        <v>41.848708935454049</v>
      </c>
      <c r="I11" s="38">
        <f>'Work 40 Hrs=Full Time employed'!I11+'Work 20-39 Hrs=Underemployed'!I11</f>
        <v>118444.26405020649</v>
      </c>
      <c r="J11" s="31">
        <f t="shared" si="3"/>
        <v>15.204621617382251</v>
      </c>
      <c r="K11" s="39">
        <f>'Work 40 Hrs=Full Time employed'!K11+'Work 20-39 Hrs=Underemployed'!K11</f>
        <v>219729.8867342702</v>
      </c>
      <c r="L11" s="32">
        <f t="shared" si="4"/>
        <v>4.433957851057464</v>
      </c>
      <c r="M11" s="60">
        <f t="shared" si="5"/>
        <v>10014794.453077164</v>
      </c>
      <c r="N11" s="28">
        <f t="shared" si="0"/>
        <v>14.495286595263147</v>
      </c>
    </row>
    <row r="12" spans="1:14" ht="15.75" customHeight="1" x14ac:dyDescent="0.2">
      <c r="A12" s="35" t="s">
        <v>27</v>
      </c>
      <c r="B12" s="49" t="s">
        <v>24</v>
      </c>
      <c r="C12" s="61">
        <f>'Work 40 Hrs=Full Time employed'!C12+'Work 20-39 Hrs=Underemployed'!C12</f>
        <v>7712.5796154252866</v>
      </c>
      <c r="D12" s="19">
        <f t="shared" si="1"/>
        <v>4.3131612738576748E-2</v>
      </c>
      <c r="E12" s="23"/>
      <c r="F12" s="24"/>
      <c r="G12" s="37">
        <f>'Work 40 Hrs=Full Time employed'!G12+'Work 20-39 Hrs=Underemployed'!G12</f>
        <v>813246.88684732653</v>
      </c>
      <c r="H12" s="30">
        <f t="shared" si="2"/>
        <v>4.0661905389902708</v>
      </c>
      <c r="I12" s="38">
        <f>'Work 40 Hrs=Full Time employed'!I12+'Work 20-39 Hrs=Underemployed'!I12</f>
        <v>15620.474218922827</v>
      </c>
      <c r="J12" s="31">
        <f t="shared" si="3"/>
        <v>2.0051912339302693</v>
      </c>
      <c r="K12" s="39">
        <f>'Work 40 Hrs=Full Time employed'!K12+'Work 20-39 Hrs=Underemployed'!K12</f>
        <v>98052.15265801741</v>
      </c>
      <c r="L12" s="32">
        <f t="shared" si="4"/>
        <v>1.9786070914280138</v>
      </c>
      <c r="M12" s="60">
        <f t="shared" si="5"/>
        <v>934632.0933396921</v>
      </c>
      <c r="N12" s="28">
        <f t="shared" si="0"/>
        <v>1.3527746493016504</v>
      </c>
    </row>
    <row r="13" spans="1:14" ht="15.75" customHeight="1" x14ac:dyDescent="0.2">
      <c r="A13" s="35" t="s">
        <v>25</v>
      </c>
      <c r="B13" s="49" t="s">
        <v>26</v>
      </c>
      <c r="C13" s="61">
        <f>'Work 40 Hrs=Full Time employed'!C13+'Work 20-39 Hrs=Underemployed'!C13</f>
        <v>847482.85460422176</v>
      </c>
      <c r="D13" s="19">
        <f t="shared" si="1"/>
        <v>4.7394392161950103</v>
      </c>
      <c r="E13" s="23"/>
      <c r="F13" s="24"/>
      <c r="G13" s="37">
        <f>'Work 40 Hrs=Full Time employed'!G13+'Work 20-39 Hrs=Underemployed'!G13</f>
        <v>1509699.5561928984</v>
      </c>
      <c r="H13" s="30">
        <f t="shared" si="2"/>
        <v>7.5484162944749373</v>
      </c>
      <c r="I13" s="38">
        <f>'Work 40 Hrs=Full Time employed'!I13+'Work 20-39 Hrs=Underemployed'!I13</f>
        <v>14141.086278999574</v>
      </c>
      <c r="J13" s="31">
        <f t="shared" si="3"/>
        <v>1.8152830603920633</v>
      </c>
      <c r="K13" s="39">
        <f>'Work 40 Hrs=Full Time employed'!K13+'Work 20-39 Hrs=Underemployed'!K13</f>
        <v>18755.859503514897</v>
      </c>
      <c r="L13" s="32">
        <f t="shared" si="4"/>
        <v>0.37847691879763823</v>
      </c>
      <c r="M13" s="60">
        <f t="shared" si="5"/>
        <v>2390079.3565796348</v>
      </c>
      <c r="N13" s="28">
        <f t="shared" si="0"/>
        <v>3.4593705763375802</v>
      </c>
    </row>
    <row r="14" spans="1:14" ht="15.75" customHeight="1" x14ac:dyDescent="0.2">
      <c r="A14" s="35" t="s">
        <v>29</v>
      </c>
      <c r="B14" s="49" t="s">
        <v>28</v>
      </c>
      <c r="C14" s="61">
        <f>'Work 40 Hrs=Full Time employed'!C14+'Work 20-39 Hrs=Underemployed'!C14</f>
        <v>292006.1589795234</v>
      </c>
      <c r="D14" s="19">
        <f t="shared" si="1"/>
        <v>1.633007008601179</v>
      </c>
      <c r="E14" s="23"/>
      <c r="F14" s="24"/>
      <c r="G14" s="37">
        <f>'Work 40 Hrs=Full Time employed'!G14+'Work 20-39 Hrs=Underemployed'!G14</f>
        <v>90739.672402544442</v>
      </c>
      <c r="H14" s="30">
        <f t="shared" si="2"/>
        <v>0.4536934643114961</v>
      </c>
      <c r="I14" s="38">
        <f>'Work 40 Hrs=Full Time employed'!I14+'Work 20-39 Hrs=Underemployed'!I14</f>
        <v>5697.3108111654283</v>
      </c>
      <c r="J14" s="31">
        <f t="shared" si="3"/>
        <v>0.73136049107175372</v>
      </c>
      <c r="K14" s="39">
        <f>'Work 40 Hrs=Full Time employed'!K14+'Work 20-39 Hrs=Underemployed'!K14</f>
        <v>0</v>
      </c>
      <c r="L14" s="32">
        <f t="shared" si="4"/>
        <v>0</v>
      </c>
      <c r="M14" s="60">
        <f t="shared" si="5"/>
        <v>388443.1421932333</v>
      </c>
      <c r="N14" s="28">
        <f t="shared" si="0"/>
        <v>0.56222768209939689</v>
      </c>
    </row>
    <row r="15" spans="1:14" ht="15.75" customHeight="1" x14ac:dyDescent="0.2">
      <c r="A15" s="35" t="s">
        <v>33</v>
      </c>
      <c r="B15" s="49" t="s">
        <v>30</v>
      </c>
      <c r="C15" s="61">
        <f>'Work 40 Hrs=Full Time employed'!C15+'Work 20-39 Hrs=Underemployed'!C15</f>
        <v>398772.1808257525</v>
      </c>
      <c r="D15" s="19">
        <f t="shared" si="1"/>
        <v>2.2300822982617121</v>
      </c>
      <c r="E15" s="23"/>
      <c r="F15" s="24"/>
      <c r="G15" s="37">
        <f>'Work 40 Hrs=Full Time employed'!G15+'Work 20-39 Hrs=Underemployed'!G15</f>
        <v>42046.417826263045</v>
      </c>
      <c r="H15" s="30">
        <f t="shared" si="2"/>
        <v>0.2102298196632128</v>
      </c>
      <c r="I15" s="38">
        <f>'Work 40 Hrs=Full Time employed'!I15+'Work 20-39 Hrs=Underemployed'!I15</f>
        <v>4102.2810099496764</v>
      </c>
      <c r="J15" s="31">
        <f t="shared" si="3"/>
        <v>0.52660743873606608</v>
      </c>
      <c r="K15" s="39">
        <f>'Work 40 Hrs=Full Time employed'!K15+'Work 20-39 Hrs=Underemployed'!K15</f>
        <v>0</v>
      </c>
      <c r="L15" s="32">
        <f t="shared" si="4"/>
        <v>0</v>
      </c>
      <c r="M15" s="60">
        <f t="shared" si="5"/>
        <v>444920.87966196524</v>
      </c>
      <c r="N15" s="28">
        <f t="shared" si="0"/>
        <v>0.64397284368978358</v>
      </c>
    </row>
    <row r="16" spans="1:14" ht="15.75" customHeight="1" x14ac:dyDescent="0.2">
      <c r="A16" s="35" t="s">
        <v>35</v>
      </c>
      <c r="B16" s="49" t="s">
        <v>32</v>
      </c>
      <c r="C16" s="61">
        <f>'Work 40 Hrs=Full Time employed'!C16+'Work 20-39 Hrs=Underemployed'!C16</f>
        <v>820985.24488254101</v>
      </c>
      <c r="D16" s="19">
        <f t="shared" si="1"/>
        <v>4.5912547308475018</v>
      </c>
      <c r="E16" s="23"/>
      <c r="F16" s="24"/>
      <c r="G16" s="37">
        <f>'Work 40 Hrs=Full Time employed'!G16+'Work 20-39 Hrs=Underemployed'!G16</f>
        <v>53718.679968770128</v>
      </c>
      <c r="H16" s="30">
        <f t="shared" si="2"/>
        <v>0.26859050036187343</v>
      </c>
      <c r="I16" s="38">
        <f>'Work 40 Hrs=Full Time employed'!I16+'Work 20-39 Hrs=Underemployed'!I16</f>
        <v>834.21727948411103</v>
      </c>
      <c r="J16" s="31">
        <f t="shared" si="3"/>
        <v>0.10708798929985681</v>
      </c>
      <c r="K16" s="39">
        <f>'Work 40 Hrs=Full Time employed'!K16+'Work 20-39 Hrs=Underemployed'!K16</f>
        <v>8541.8216775581568</v>
      </c>
      <c r="L16" s="32">
        <f t="shared" si="4"/>
        <v>0.17236652624931606</v>
      </c>
      <c r="M16" s="60">
        <f t="shared" si="5"/>
        <v>884079.96380835341</v>
      </c>
      <c r="N16" s="28">
        <f t="shared" si="0"/>
        <v>1.2796061375572612</v>
      </c>
    </row>
    <row r="17" spans="1:14" ht="15.75" customHeight="1" x14ac:dyDescent="0.2">
      <c r="A17" s="35" t="s">
        <v>37</v>
      </c>
      <c r="B17" s="49" t="s">
        <v>34</v>
      </c>
      <c r="C17" s="61">
        <f>'Work 40 Hrs=Full Time employed'!C17+'Work 20-39 Hrs=Underemployed'!C17</f>
        <v>0</v>
      </c>
      <c r="D17" s="19">
        <f t="shared" si="1"/>
        <v>0</v>
      </c>
      <c r="E17" s="23"/>
      <c r="F17" s="24"/>
      <c r="G17" s="37">
        <f>'Work 40 Hrs=Full Time employed'!G17+'Work 20-39 Hrs=Underemployed'!G17</f>
        <v>65077.768282498342</v>
      </c>
      <c r="H17" s="30">
        <f t="shared" si="2"/>
        <v>0.3253853288202917</v>
      </c>
      <c r="I17" s="38">
        <f>'Work 40 Hrs=Full Time employed'!I17+'Work 20-39 Hrs=Underemployed'!I17</f>
        <v>0</v>
      </c>
      <c r="J17" s="31">
        <f t="shared" si="3"/>
        <v>0</v>
      </c>
      <c r="K17" s="39">
        <f>'Work 40 Hrs=Full Time employed'!K17+'Work 20-39 Hrs=Underemployed'!K17</f>
        <v>1102.6477550704458</v>
      </c>
      <c r="L17" s="32">
        <f t="shared" si="4"/>
        <v>2.2250471900793833E-2</v>
      </c>
      <c r="M17" s="60">
        <f t="shared" si="5"/>
        <v>66180.416037568793</v>
      </c>
      <c r="N17" s="28">
        <f t="shared" si="0"/>
        <v>9.5788695609579047E-2</v>
      </c>
    </row>
    <row r="18" spans="1:14" ht="15.75" customHeight="1" x14ac:dyDescent="0.2">
      <c r="A18" s="35" t="s">
        <v>39</v>
      </c>
      <c r="B18" s="49" t="s">
        <v>36</v>
      </c>
      <c r="C18" s="61">
        <f>'Work 40 Hrs=Full Time employed'!C18+'Work 20-39 Hrs=Underemployed'!C18</f>
        <v>3166590.6808628845</v>
      </c>
      <c r="D18" s="19">
        <f t="shared" si="1"/>
        <v>17.708752422522991</v>
      </c>
      <c r="E18" s="23"/>
      <c r="F18" s="24"/>
      <c r="G18" s="37">
        <f>'Work 40 Hrs=Full Time employed'!G18+'Work 20-39 Hrs=Underemployed'!G18</f>
        <v>994992.13357688836</v>
      </c>
      <c r="H18" s="30">
        <f t="shared" si="2"/>
        <v>4.974906962883491</v>
      </c>
      <c r="I18" s="38">
        <f>'Work 40 Hrs=Full Time employed'!I18+'Work 20-39 Hrs=Underemployed'!I18</f>
        <v>104835.89421190828</v>
      </c>
      <c r="J18" s="31">
        <f t="shared" si="3"/>
        <v>13.457723058132343</v>
      </c>
      <c r="K18" s="39">
        <f>'Work 40 Hrs=Full Time employed'!K18+'Work 20-39 Hrs=Underemployed'!K18</f>
        <v>81167.67814527241</v>
      </c>
      <c r="L18" s="32">
        <f t="shared" si="4"/>
        <v>1.637893092802496</v>
      </c>
      <c r="M18" s="60">
        <f t="shared" si="5"/>
        <v>4347586.3867969532</v>
      </c>
      <c r="N18" s="28">
        <f t="shared" si="0"/>
        <v>6.2926414485644209</v>
      </c>
    </row>
    <row r="19" spans="1:14" ht="15.75" customHeight="1" x14ac:dyDescent="0.2">
      <c r="A19" s="35" t="s">
        <v>40</v>
      </c>
      <c r="B19" s="49" t="s">
        <v>38</v>
      </c>
      <c r="C19" s="61">
        <f>'Work 40 Hrs=Full Time employed'!C19+'Work 20-39 Hrs=Underemployed'!C19</f>
        <v>286854.70029587625</v>
      </c>
      <c r="D19" s="19">
        <f t="shared" si="1"/>
        <v>1.6041981363352171</v>
      </c>
      <c r="E19" s="23"/>
      <c r="F19" s="24"/>
      <c r="G19" s="37">
        <f>'Work 40 Hrs=Full Time employed'!G19+'Work 20-39 Hrs=Underemployed'!G19</f>
        <v>128456.66347746753</v>
      </c>
      <c r="H19" s="30">
        <f t="shared" si="2"/>
        <v>0.64227638390012576</v>
      </c>
      <c r="I19" s="38">
        <f>'Work 40 Hrs=Full Time employed'!I19+'Work 20-39 Hrs=Underemployed'!I19</f>
        <v>5522.5442531996459</v>
      </c>
      <c r="J19" s="31">
        <f t="shared" si="3"/>
        <v>0.7089258091852958</v>
      </c>
      <c r="K19" s="39">
        <f>'Work 40 Hrs=Full Time employed'!K19+'Work 20-39 Hrs=Underemployed'!K19</f>
        <v>13584.583082355313</v>
      </c>
      <c r="L19" s="32">
        <f t="shared" si="4"/>
        <v>0.27412506194114117</v>
      </c>
      <c r="M19" s="60">
        <f t="shared" si="5"/>
        <v>434418.49110889877</v>
      </c>
      <c r="N19" s="28">
        <f t="shared" si="0"/>
        <v>0.62877181957243555</v>
      </c>
    </row>
    <row r="20" spans="1:14" ht="15.75" customHeight="1" x14ac:dyDescent="0.2">
      <c r="A20" s="35" t="s">
        <v>43</v>
      </c>
      <c r="B20" s="49" t="s">
        <v>41</v>
      </c>
      <c r="C20" s="61">
        <f>'Work 40 Hrs=Full Time employed'!C20+'Work 20-39 Hrs=Underemployed'!C20</f>
        <v>2043890.6911668712</v>
      </c>
      <c r="D20" s="19">
        <f t="shared" si="1"/>
        <v>11.430196661448704</v>
      </c>
      <c r="E20" s="23"/>
      <c r="F20" s="24"/>
      <c r="G20" s="37">
        <f>'Work 40 Hrs=Full Time employed'!G20+'Work 20-39 Hrs=Underemployed'!G20</f>
        <v>406982.38173143211</v>
      </c>
      <c r="H20" s="30">
        <f t="shared" si="2"/>
        <v>2.0348899416601762</v>
      </c>
      <c r="I20" s="38">
        <f>'Work 40 Hrs=Full Time employed'!I20+'Work 20-39 Hrs=Underemployed'!I20</f>
        <v>12005.442857270071</v>
      </c>
      <c r="J20" s="31">
        <f t="shared" si="3"/>
        <v>1.541131750512807</v>
      </c>
      <c r="K20" s="39">
        <f>'Work 40 Hrs=Full Time employed'!K20+'Work 20-39 Hrs=Underemployed'!K20</f>
        <v>59872.307652241332</v>
      </c>
      <c r="L20" s="32">
        <f t="shared" si="4"/>
        <v>1.2081710527463676</v>
      </c>
      <c r="M20" s="60">
        <f>SUM(C20,E20,G20,I20,K20)</f>
        <v>2522750.8234078148</v>
      </c>
      <c r="N20" s="28">
        <f t="shared" si="0"/>
        <v>3.6513975763622804</v>
      </c>
    </row>
    <row r="21" spans="1:14" ht="15.75" customHeight="1" x14ac:dyDescent="0.2">
      <c r="A21" s="35" t="s">
        <v>31</v>
      </c>
      <c r="B21" s="49" t="s">
        <v>42</v>
      </c>
      <c r="C21" s="61">
        <f>'Work 40 Hrs=Full Time employed'!C21+'Work 20-39 Hrs=Underemployed'!C21</f>
        <v>1601560.0241520314</v>
      </c>
      <c r="D21" s="19">
        <f t="shared" si="1"/>
        <v>8.956519113417535</v>
      </c>
      <c r="E21" s="23"/>
      <c r="F21" s="24"/>
      <c r="G21" s="37">
        <f>'Work 40 Hrs=Full Time employed'!G21+'Work 20-39 Hrs=Underemployed'!G21</f>
        <v>207357.25539401066</v>
      </c>
      <c r="H21" s="30">
        <f t="shared" si="2"/>
        <v>1.0367750847995605</v>
      </c>
      <c r="I21" s="38">
        <f>'Work 40 Hrs=Full Time employed'!I21+'Work 20-39 Hrs=Underemployed'!I21</f>
        <v>15774.625180835603</v>
      </c>
      <c r="J21" s="31">
        <f t="shared" si="3"/>
        <v>2.0249795036842673</v>
      </c>
      <c r="K21" s="39">
        <f>'Work 40 Hrs=Full Time employed'!K21+'Work 20-39 Hrs=Underemployed'!K21</f>
        <v>149248.22795712744</v>
      </c>
      <c r="L21" s="32">
        <f t="shared" si="4"/>
        <v>3.0116993274893806</v>
      </c>
      <c r="M21" s="60">
        <f t="shared" si="5"/>
        <v>1973940.132684005</v>
      </c>
      <c r="N21" s="28">
        <f t="shared" si="0"/>
        <v>2.8570559365154806</v>
      </c>
    </row>
    <row r="22" spans="1:14" ht="15.75" customHeight="1" x14ac:dyDescent="0.2">
      <c r="A22" s="36" t="s">
        <v>45</v>
      </c>
      <c r="B22" s="50" t="s">
        <v>44</v>
      </c>
      <c r="C22" s="61">
        <f>'Work 40 Hrs=Full Time employed'!C22+'Work 20-39 Hrs=Underemployed'!C22</f>
        <v>3293038.1281464212</v>
      </c>
      <c r="D22" s="19">
        <f t="shared" si="1"/>
        <v>18.415893560762559</v>
      </c>
      <c r="E22" s="23"/>
      <c r="F22" s="24"/>
      <c r="G22" s="37">
        <f>'Work 40 Hrs=Full Time employed'!G22+'Work 20-39 Hrs=Underemployed'!G22</f>
        <v>1681031.0802570251</v>
      </c>
      <c r="H22" s="30">
        <f t="shared" si="2"/>
        <v>8.4050646671248082</v>
      </c>
      <c r="I22" s="38">
        <f>'Work 40 Hrs=Full Time employed'!I22+'Work 20-39 Hrs=Underemployed'!I22</f>
        <v>74349.277918961714</v>
      </c>
      <c r="J22" s="31">
        <f t="shared" si="3"/>
        <v>9.5441737710846581</v>
      </c>
      <c r="K22" s="39">
        <f>'Work 40 Hrs=Full Time employed'!K22+'Work 20-39 Hrs=Underemployed'!K22</f>
        <v>543280.5704183795</v>
      </c>
      <c r="L22" s="32">
        <f t="shared" si="4"/>
        <v>10.962929014052277</v>
      </c>
      <c r="M22" s="60">
        <f t="shared" si="5"/>
        <v>5591699.0567407869</v>
      </c>
      <c r="N22" s="28">
        <f t="shared" si="0"/>
        <v>8.0933543630559228</v>
      </c>
    </row>
    <row r="23" spans="1:14" s="18" customFormat="1" ht="23.25" customHeight="1" x14ac:dyDescent="0.2">
      <c r="A23" s="10"/>
      <c r="B23" s="2" t="s">
        <v>5</v>
      </c>
      <c r="C23" s="59">
        <f t="shared" ref="C23:N23" si="6">SUM(C5:C22)</f>
        <v>17881500.657468311</v>
      </c>
      <c r="D23" s="41">
        <f t="shared" si="6"/>
        <v>99.999999999999972</v>
      </c>
      <c r="E23" s="42">
        <f t="shared" si="6"/>
        <v>25473673.089673582</v>
      </c>
      <c r="F23" s="43">
        <f t="shared" si="6"/>
        <v>100</v>
      </c>
      <c r="G23" s="55">
        <f t="shared" si="6"/>
        <v>20000215.903538905</v>
      </c>
      <c r="H23" s="44">
        <f t="shared" si="6"/>
        <v>99.999999999999986</v>
      </c>
      <c r="I23" s="56">
        <f t="shared" si="6"/>
        <v>779001.72086359875</v>
      </c>
      <c r="J23" s="45">
        <f t="shared" si="6"/>
        <v>100</v>
      </c>
      <c r="K23" s="57">
        <f t="shared" si="6"/>
        <v>4955615.1437449129</v>
      </c>
      <c r="L23" s="46">
        <f t="shared" si="6"/>
        <v>100</v>
      </c>
      <c r="M23" s="58">
        <f t="shared" si="6"/>
        <v>69090006.515289292</v>
      </c>
      <c r="N23" s="47">
        <f t="shared" si="6"/>
        <v>100.00000000000001</v>
      </c>
    </row>
    <row r="24" spans="1:14" s="137" customFormat="1" ht="23.25" customHeight="1" x14ac:dyDescent="0.2">
      <c r="A24" s="123"/>
      <c r="B24" s="124" t="s">
        <v>51</v>
      </c>
      <c r="C24" s="125">
        <f>(C23/M$23)*100</f>
        <v>25.881457477516985</v>
      </c>
      <c r="D24" s="126"/>
      <c r="E24" s="127">
        <f>E23/M23*100</f>
        <v>36.870271656489685</v>
      </c>
      <c r="F24" s="128"/>
      <c r="G24" s="129">
        <f>G23/M23*100</f>
        <v>28.948059078722117</v>
      </c>
      <c r="H24" s="130"/>
      <c r="I24" s="131">
        <f>I23/M23*100</f>
        <v>1.1275172201513823</v>
      </c>
      <c r="J24" s="132"/>
      <c r="K24" s="133">
        <f>K23/M23*100</f>
        <v>7.1726945671198612</v>
      </c>
      <c r="L24" s="134"/>
      <c r="M24" s="139">
        <f>M23/M23*100</f>
        <v>100</v>
      </c>
      <c r="N24" s="136"/>
    </row>
    <row r="25" spans="1:14" s="18" customFormat="1" ht="23.25" customHeight="1" x14ac:dyDescent="0.2">
      <c r="A25" s="93"/>
      <c r="B25" s="94"/>
      <c r="C25" s="106"/>
      <c r="D25" s="96"/>
      <c r="E25" s="121">
        <f>E24+G24</f>
        <v>65.818330735211802</v>
      </c>
      <c r="F25" s="97">
        <f>E23+G23</f>
        <v>45473888.993212491</v>
      </c>
      <c r="G25" s="107"/>
      <c r="H25" s="99"/>
      <c r="I25" s="108"/>
      <c r="J25" s="101"/>
      <c r="K25" s="109"/>
      <c r="L25" s="103"/>
      <c r="M25" s="110"/>
      <c r="N25" s="105"/>
    </row>
    <row r="26" spans="1:14" ht="17.25" customHeight="1" x14ac:dyDescent="0.2">
      <c r="B26" s="1" t="s">
        <v>46</v>
      </c>
    </row>
    <row r="120" ht="30" customHeight="1" x14ac:dyDescent="0.2"/>
    <row r="420" ht="39" customHeight="1" x14ac:dyDescent="0.2"/>
  </sheetData>
  <mergeCells count="8">
    <mergeCell ref="K3:L3"/>
    <mergeCell ref="M3:N3"/>
    <mergeCell ref="A3:A4"/>
    <mergeCell ref="B3:B4"/>
    <mergeCell ref="C3:D3"/>
    <mergeCell ref="E3:F3"/>
    <mergeCell ref="G3:H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20"/>
  <sheetViews>
    <sheetView view="pageBreakPreview" zoomScaleNormal="100" zoomScaleSheetLayoutView="100" workbookViewId="0">
      <pane xSplit="2" ySplit="3" topLeftCell="H4" activePane="bottomRight" state="frozen"/>
      <selection activeCell="F26" sqref="F26"/>
      <selection pane="topRight" activeCell="F26" sqref="F26"/>
      <selection pane="bottomLeft" activeCell="F26" sqref="F26"/>
      <selection pane="bottomRight" activeCell="M15" sqref="M15"/>
    </sheetView>
  </sheetViews>
  <sheetFormatPr defaultRowHeight="17.25" customHeight="1" x14ac:dyDescent="0.2"/>
  <cols>
    <col min="1" max="1" width="5.28515625" style="1" customWidth="1"/>
    <col min="2" max="2" width="54.140625" style="1" customWidth="1"/>
    <col min="3" max="3" width="12.5703125" style="1" customWidth="1"/>
    <col min="4" max="4" width="7.42578125" style="1" customWidth="1"/>
    <col min="5" max="5" width="13.140625" style="1" customWidth="1"/>
    <col min="6" max="6" width="13.85546875" style="1" customWidth="1"/>
    <col min="7" max="7" width="13.5703125" style="1" customWidth="1"/>
    <col min="8" max="8" width="7.42578125" style="1" customWidth="1"/>
    <col min="9" max="9" width="12.5703125" style="1" customWidth="1"/>
    <col min="10" max="10" width="7.42578125" style="1" customWidth="1"/>
    <col min="11" max="11" width="13" style="1" customWidth="1"/>
    <col min="12" max="12" width="7.42578125" style="1" customWidth="1"/>
    <col min="13" max="13" width="13.85546875" style="1" customWidth="1"/>
    <col min="14" max="14" width="7.42578125" style="1" customWidth="1"/>
    <col min="15" max="16" width="14" bestFit="1" customWidth="1"/>
    <col min="17" max="17" width="11.28515625" bestFit="1" customWidth="1"/>
  </cols>
  <sheetData>
    <row r="2" spans="1:14" s="54" customFormat="1" ht="17.25" customHeight="1" x14ac:dyDescent="0.2">
      <c r="A2" s="53"/>
      <c r="B2" s="53" t="s">
        <v>48</v>
      </c>
      <c r="C2" s="53"/>
      <c r="D2" s="53"/>
      <c r="E2" s="53"/>
      <c r="F2" s="53"/>
      <c r="G2" s="53"/>
      <c r="H2" s="53"/>
      <c r="I2" s="53"/>
      <c r="J2" s="53"/>
      <c r="K2" s="53"/>
      <c r="L2" s="53"/>
      <c r="M2" s="53"/>
      <c r="N2" s="53"/>
    </row>
    <row r="3" spans="1:14" ht="33" customHeight="1" x14ac:dyDescent="0.2">
      <c r="A3" s="168"/>
      <c r="B3" s="170" t="s">
        <v>1</v>
      </c>
      <c r="C3" s="172" t="s">
        <v>3</v>
      </c>
      <c r="D3" s="173"/>
      <c r="E3" s="174" t="s">
        <v>7</v>
      </c>
      <c r="F3" s="175"/>
      <c r="G3" s="176" t="s">
        <v>8</v>
      </c>
      <c r="H3" s="177"/>
      <c r="I3" s="163" t="s">
        <v>2</v>
      </c>
      <c r="J3" s="164"/>
      <c r="K3" s="165" t="s">
        <v>4</v>
      </c>
      <c r="L3" s="166"/>
      <c r="M3" s="167" t="s">
        <v>5</v>
      </c>
      <c r="N3" s="167"/>
    </row>
    <row r="4" spans="1:14" ht="17.25" customHeight="1" x14ac:dyDescent="0.2">
      <c r="A4" s="169"/>
      <c r="B4" s="171"/>
      <c r="C4" s="6" t="s">
        <v>0</v>
      </c>
      <c r="D4" s="6" t="s">
        <v>6</v>
      </c>
      <c r="E4" s="4" t="s">
        <v>0</v>
      </c>
      <c r="F4" s="4" t="s">
        <v>6</v>
      </c>
      <c r="G4" s="3" t="s">
        <v>0</v>
      </c>
      <c r="H4" s="3" t="s">
        <v>6</v>
      </c>
      <c r="I4" s="7" t="s">
        <v>0</v>
      </c>
      <c r="J4" s="9" t="s">
        <v>6</v>
      </c>
      <c r="K4" s="5" t="s">
        <v>0</v>
      </c>
      <c r="L4" s="5" t="s">
        <v>6</v>
      </c>
      <c r="M4" s="52" t="s">
        <v>0</v>
      </c>
      <c r="N4" s="52" t="s">
        <v>6</v>
      </c>
    </row>
    <row r="5" spans="1:14" s="18" customFormat="1" ht="15.75" customHeight="1" x14ac:dyDescent="0.2">
      <c r="A5" s="34" t="s">
        <v>11</v>
      </c>
      <c r="B5" s="48" t="s">
        <v>10</v>
      </c>
      <c r="C5" s="65">
        <v>2464269.2391655426</v>
      </c>
      <c r="D5" s="19">
        <v>12.499440650961263</v>
      </c>
      <c r="E5" s="66">
        <v>29657294.859837208</v>
      </c>
      <c r="F5" s="29">
        <v>100</v>
      </c>
      <c r="G5" s="67">
        <v>1177445.3029388804</v>
      </c>
      <c r="H5" s="30">
        <v>5.4367226601784759</v>
      </c>
      <c r="I5" s="68">
        <v>217757.5473292536</v>
      </c>
      <c r="J5" s="31">
        <v>25.233211223806055</v>
      </c>
      <c r="K5" s="69">
        <v>3852163.3574892189</v>
      </c>
      <c r="L5" s="32">
        <v>68.07319282296352</v>
      </c>
      <c r="M5" s="70">
        <v>37368930.306760103</v>
      </c>
      <c r="N5" s="51">
        <v>48.185998598331679</v>
      </c>
    </row>
    <row r="6" spans="1:14" s="18" customFormat="1" ht="15.75" customHeight="1" x14ac:dyDescent="0.2">
      <c r="A6" s="35" t="s">
        <v>13</v>
      </c>
      <c r="B6" s="49" t="s">
        <v>12</v>
      </c>
      <c r="C6" s="71">
        <v>24911.755363924207</v>
      </c>
      <c r="D6" s="22">
        <v>0.12635916673945816</v>
      </c>
      <c r="E6" s="23"/>
      <c r="F6" s="24"/>
      <c r="G6" s="72">
        <v>99198.558372367741</v>
      </c>
      <c r="H6" s="25">
        <v>0.45803830446643179</v>
      </c>
      <c r="I6" s="73">
        <v>4436.7895999463462</v>
      </c>
      <c r="J6" s="26">
        <v>0.51412431166739236</v>
      </c>
      <c r="K6" s="74">
        <v>1158.009365432275</v>
      </c>
      <c r="L6" s="27">
        <v>2.0463668725422039E-2</v>
      </c>
      <c r="M6" s="75">
        <v>129705.11270167057</v>
      </c>
      <c r="N6" s="28">
        <v>0.16725044917083218</v>
      </c>
    </row>
    <row r="7" spans="1:14" ht="15.75" customHeight="1" x14ac:dyDescent="0.2">
      <c r="A7" s="35" t="s">
        <v>15</v>
      </c>
      <c r="B7" s="49" t="s">
        <v>14</v>
      </c>
      <c r="C7" s="71">
        <v>936152.04943963233</v>
      </c>
      <c r="D7" s="22">
        <v>4.7484166081660737</v>
      </c>
      <c r="E7" s="23"/>
      <c r="F7" s="24"/>
      <c r="G7" s="72">
        <v>3937781.0481357258</v>
      </c>
      <c r="H7" s="25">
        <v>18.182265793396386</v>
      </c>
      <c r="I7" s="73">
        <v>180519.9127285803</v>
      </c>
      <c r="J7" s="26">
        <v>20.918205333640664</v>
      </c>
      <c r="K7" s="74">
        <v>356188.43934154592</v>
      </c>
      <c r="L7" s="27">
        <v>6.2943551616178741</v>
      </c>
      <c r="M7" s="75">
        <v>5410641.4496454848</v>
      </c>
      <c r="N7" s="28">
        <v>6.9768430396180872</v>
      </c>
    </row>
    <row r="8" spans="1:14" ht="15.75" customHeight="1" x14ac:dyDescent="0.2">
      <c r="A8" s="35" t="s">
        <v>17</v>
      </c>
      <c r="B8" s="49" t="s">
        <v>16</v>
      </c>
      <c r="C8" s="71"/>
      <c r="D8" s="22"/>
      <c r="E8" s="23"/>
      <c r="F8" s="24"/>
      <c r="G8" s="72">
        <v>8228.1533273165114</v>
      </c>
      <c r="H8" s="25">
        <v>3.7992582359782617E-2</v>
      </c>
      <c r="I8" s="73"/>
      <c r="J8" s="26"/>
      <c r="K8" s="74">
        <v>2263.4221327084961</v>
      </c>
      <c r="L8" s="27">
        <v>3.9997880925811705E-2</v>
      </c>
      <c r="M8" s="75">
        <v>10491.575460025007</v>
      </c>
      <c r="N8" s="28">
        <v>1.3528539250683386E-2</v>
      </c>
    </row>
    <row r="9" spans="1:14" ht="15.75" customHeight="1" x14ac:dyDescent="0.2">
      <c r="A9" s="35" t="s">
        <v>19</v>
      </c>
      <c r="B9" s="49" t="s">
        <v>18</v>
      </c>
      <c r="C9" s="71">
        <v>49114.543383952798</v>
      </c>
      <c r="D9" s="22">
        <v>0.24912225919545303</v>
      </c>
      <c r="E9" s="23"/>
      <c r="F9" s="24"/>
      <c r="G9" s="72">
        <v>40186.007307622502</v>
      </c>
      <c r="H9" s="25">
        <v>0.18555441684308124</v>
      </c>
      <c r="I9" s="73">
        <v>223.45650729023296</v>
      </c>
      <c r="J9" s="26">
        <v>2.5893592745434658E-2</v>
      </c>
      <c r="K9" s="74">
        <v>1281.7205464381198</v>
      </c>
      <c r="L9" s="27">
        <v>2.2649820842412315E-2</v>
      </c>
      <c r="M9" s="75">
        <v>90805.727745303666</v>
      </c>
      <c r="N9" s="28">
        <v>0.11709097996482236</v>
      </c>
    </row>
    <row r="10" spans="1:14" ht="15.75" customHeight="1" x14ac:dyDescent="0.2">
      <c r="A10" s="35" t="s">
        <v>21</v>
      </c>
      <c r="B10" s="49" t="s">
        <v>20</v>
      </c>
      <c r="C10" s="71">
        <v>795465.23082878627</v>
      </c>
      <c r="D10" s="22">
        <v>4.0348149806936258</v>
      </c>
      <c r="E10" s="23"/>
      <c r="F10" s="24"/>
      <c r="G10" s="72">
        <v>879461.45672194695</v>
      </c>
      <c r="H10" s="25">
        <v>4.0608154099214033</v>
      </c>
      <c r="I10" s="73">
        <v>46251.983245721509</v>
      </c>
      <c r="J10" s="26">
        <v>5.3595665320135746</v>
      </c>
      <c r="K10" s="74">
        <v>24300.199717588228</v>
      </c>
      <c r="L10" s="27">
        <v>0.42941901147465472</v>
      </c>
      <c r="M10" s="75">
        <v>1745478.8705140431</v>
      </c>
      <c r="N10" s="28">
        <v>2.2507372225421189</v>
      </c>
    </row>
    <row r="11" spans="1:14" ht="15.75" customHeight="1" x14ac:dyDescent="0.2">
      <c r="A11" s="35" t="s">
        <v>23</v>
      </c>
      <c r="B11" s="49" t="s">
        <v>22</v>
      </c>
      <c r="C11" s="71">
        <v>1448812.9050132132</v>
      </c>
      <c r="D11" s="22">
        <v>7.3487712433125489</v>
      </c>
      <c r="E11" s="23"/>
      <c r="F11" s="24"/>
      <c r="G11" s="72">
        <v>8978960.0115436763</v>
      </c>
      <c r="H11" s="25">
        <v>41.459348674415558</v>
      </c>
      <c r="I11" s="73">
        <v>130374.17827700455</v>
      </c>
      <c r="J11" s="26">
        <v>15.107440448985328</v>
      </c>
      <c r="K11" s="74">
        <v>276884.9412702276</v>
      </c>
      <c r="L11" s="27">
        <v>4.8929498174626378</v>
      </c>
      <c r="M11" s="75">
        <v>10835032.036104122</v>
      </c>
      <c r="N11" s="28">
        <v>13.971415136015917</v>
      </c>
    </row>
    <row r="12" spans="1:14" ht="15.75" customHeight="1" x14ac:dyDescent="0.2">
      <c r="A12" s="35" t="s">
        <v>25</v>
      </c>
      <c r="B12" s="49" t="s">
        <v>24</v>
      </c>
      <c r="C12" s="71">
        <v>7712.5796154252866</v>
      </c>
      <c r="D12" s="22">
        <v>3.9120291580422531E-2</v>
      </c>
      <c r="E12" s="23"/>
      <c r="F12" s="24"/>
      <c r="G12" s="72">
        <v>913675.04629467381</v>
      </c>
      <c r="H12" s="25">
        <v>4.2187928524843947</v>
      </c>
      <c r="I12" s="73">
        <v>19000.257495478025</v>
      </c>
      <c r="J12" s="26">
        <v>2.2017033006216886</v>
      </c>
      <c r="K12" s="74">
        <v>111719.86464193175</v>
      </c>
      <c r="L12" s="27">
        <v>1.9742485409244199</v>
      </c>
      <c r="M12" s="75">
        <v>1052107.748047509</v>
      </c>
      <c r="N12" s="28">
        <v>1.3566581129441648</v>
      </c>
    </row>
    <row r="13" spans="1:14" ht="15.75" customHeight="1" x14ac:dyDescent="0.2">
      <c r="A13" s="35" t="s">
        <v>27</v>
      </c>
      <c r="B13" s="49" t="s">
        <v>26</v>
      </c>
      <c r="C13" s="71">
        <v>891086.37610084726</v>
      </c>
      <c r="D13" s="22">
        <v>4.5198313138560673</v>
      </c>
      <c r="E13" s="23"/>
      <c r="F13" s="24"/>
      <c r="G13" s="72">
        <v>1561485.7757114461</v>
      </c>
      <c r="H13" s="25">
        <v>7.2099868071726947</v>
      </c>
      <c r="I13" s="73">
        <v>14371.921301937646</v>
      </c>
      <c r="J13" s="26">
        <v>1.6653830388499782</v>
      </c>
      <c r="K13" s="74">
        <v>22912.491330415</v>
      </c>
      <c r="L13" s="27">
        <v>0.40489623508760708</v>
      </c>
      <c r="M13" s="75">
        <v>2489856.5644446462</v>
      </c>
      <c r="N13" s="28">
        <v>3.2105876175608041</v>
      </c>
    </row>
    <row r="14" spans="1:14" ht="15.75" customHeight="1" x14ac:dyDescent="0.2">
      <c r="A14" s="35" t="s">
        <v>29</v>
      </c>
      <c r="B14" s="49" t="s">
        <v>28</v>
      </c>
      <c r="C14" s="71">
        <v>311760.03233157122</v>
      </c>
      <c r="D14" s="22">
        <v>1.5813312764435561</v>
      </c>
      <c r="E14" s="23"/>
      <c r="F14" s="24"/>
      <c r="G14" s="72">
        <v>104173.83692818802</v>
      </c>
      <c r="H14" s="25">
        <v>0.48101109954881388</v>
      </c>
      <c r="I14" s="73">
        <v>5697.3108111654283</v>
      </c>
      <c r="J14" s="26">
        <v>0.66019042218748447</v>
      </c>
      <c r="K14" s="74">
        <v>2524.9736582358864</v>
      </c>
      <c r="L14" s="27">
        <v>4.4619867528677665E-2</v>
      </c>
      <c r="M14" s="75">
        <v>424156.15372916049</v>
      </c>
      <c r="N14" s="28">
        <v>0.54693531929571304</v>
      </c>
    </row>
    <row r="15" spans="1:14" ht="15.75" customHeight="1" x14ac:dyDescent="0.2">
      <c r="A15" s="35" t="s">
        <v>33</v>
      </c>
      <c r="B15" s="49" t="s">
        <v>30</v>
      </c>
      <c r="C15" s="71">
        <v>504558.34972379322</v>
      </c>
      <c r="D15" s="22">
        <v>2.5592565321535647</v>
      </c>
      <c r="E15" s="23"/>
      <c r="F15" s="24"/>
      <c r="G15" s="72">
        <v>48496.953247954763</v>
      </c>
      <c r="H15" s="25">
        <v>0.22392928488030009</v>
      </c>
      <c r="I15" s="73">
        <v>4102.2810099496764</v>
      </c>
      <c r="J15" s="26">
        <v>0.47536227558144689</v>
      </c>
      <c r="K15" s="74"/>
      <c r="L15" s="27"/>
      <c r="M15" s="75">
        <v>557157.58398169756</v>
      </c>
      <c r="N15" s="28">
        <v>0.71843626082963474</v>
      </c>
    </row>
    <row r="16" spans="1:14" ht="15.75" customHeight="1" x14ac:dyDescent="0.2">
      <c r="A16" s="35" t="s">
        <v>35</v>
      </c>
      <c r="B16" s="49" t="s">
        <v>32</v>
      </c>
      <c r="C16" s="71">
        <v>938818.45932418446</v>
      </c>
      <c r="D16" s="22">
        <v>4.7619413608892716</v>
      </c>
      <c r="E16" s="23"/>
      <c r="F16" s="24"/>
      <c r="G16" s="72">
        <v>56609.110886931521</v>
      </c>
      <c r="H16" s="25">
        <v>0.26138627005717691</v>
      </c>
      <c r="I16" s="73">
        <v>834.21727948411103</v>
      </c>
      <c r="J16" s="26">
        <v>9.6667055070855698E-2</v>
      </c>
      <c r="K16" s="74">
        <v>15357.628038887753</v>
      </c>
      <c r="L16" s="27">
        <v>0.27139108022562181</v>
      </c>
      <c r="M16" s="75">
        <v>1011619.4155294879</v>
      </c>
      <c r="N16" s="28">
        <v>1.3044497484566959</v>
      </c>
    </row>
    <row r="17" spans="1:17" ht="15.75" customHeight="1" x14ac:dyDescent="0.2">
      <c r="A17" s="35" t="s">
        <v>37</v>
      </c>
      <c r="B17" s="49" t="s">
        <v>34</v>
      </c>
      <c r="C17" s="71"/>
      <c r="D17" s="22"/>
      <c r="E17" s="23"/>
      <c r="F17" s="24"/>
      <c r="G17" s="72">
        <v>66330.249983920527</v>
      </c>
      <c r="H17" s="25">
        <v>0.30627254806892973</v>
      </c>
      <c r="I17" s="73"/>
      <c r="J17" s="26"/>
      <c r="K17" s="74">
        <v>3184.9505275717661</v>
      </c>
      <c r="L17" s="27">
        <v>5.6282595330096684E-2</v>
      </c>
      <c r="M17" s="75">
        <v>69515.200511492294</v>
      </c>
      <c r="N17" s="28">
        <v>8.9637549882008644E-2</v>
      </c>
    </row>
    <row r="18" spans="1:17" ht="15.75" customHeight="1" x14ac:dyDescent="0.2">
      <c r="A18" s="35" t="s">
        <v>39</v>
      </c>
      <c r="B18" s="49" t="s">
        <v>36</v>
      </c>
      <c r="C18" s="71">
        <v>3583668.447776759</v>
      </c>
      <c r="D18" s="22">
        <v>18.177336454873853</v>
      </c>
      <c r="E18" s="23"/>
      <c r="F18" s="24"/>
      <c r="G18" s="72">
        <v>1108455.725651308</v>
      </c>
      <c r="H18" s="25">
        <v>5.1181709642149409</v>
      </c>
      <c r="I18" s="73">
        <v>119318.46189600485</v>
      </c>
      <c r="J18" s="26">
        <v>13.826331113884084</v>
      </c>
      <c r="K18" s="74">
        <v>127057.98661602434</v>
      </c>
      <c r="L18" s="27">
        <v>2.2452949213056188</v>
      </c>
      <c r="M18" s="75">
        <v>4938500.6219400968</v>
      </c>
      <c r="N18" s="28">
        <v>6.368033071677651</v>
      </c>
    </row>
    <row r="19" spans="1:17" ht="15.75" customHeight="1" x14ac:dyDescent="0.2">
      <c r="A19" s="35" t="s">
        <v>40</v>
      </c>
      <c r="B19" s="49" t="s">
        <v>38</v>
      </c>
      <c r="C19" s="71">
        <v>306723.94235570187</v>
      </c>
      <c r="D19" s="22">
        <v>1.5557868648322684</v>
      </c>
      <c r="E19" s="23"/>
      <c r="F19" s="24"/>
      <c r="G19" s="72">
        <v>139690.96747045271</v>
      </c>
      <c r="H19" s="25">
        <v>0.64500749748057484</v>
      </c>
      <c r="I19" s="73">
        <v>5522.5442531996459</v>
      </c>
      <c r="J19" s="26">
        <v>0.63993890151187627</v>
      </c>
      <c r="K19" s="74">
        <v>14694.781174166459</v>
      </c>
      <c r="L19" s="27">
        <v>0.2596776355331622</v>
      </c>
      <c r="M19" s="75">
        <v>466632.23525352072</v>
      </c>
      <c r="N19" s="28">
        <v>0.60170682032594669</v>
      </c>
    </row>
    <row r="20" spans="1:17" ht="15.75" customHeight="1" x14ac:dyDescent="0.2">
      <c r="A20" s="35" t="s">
        <v>43</v>
      </c>
      <c r="B20" s="49" t="s">
        <v>41</v>
      </c>
      <c r="C20" s="71">
        <v>2164974.8397482028</v>
      </c>
      <c r="D20" s="22">
        <v>10.981338439066215</v>
      </c>
      <c r="E20" s="23"/>
      <c r="F20" s="24"/>
      <c r="G20" s="72">
        <v>436440.21117530682</v>
      </c>
      <c r="H20" s="25">
        <v>2.0152141080247183</v>
      </c>
      <c r="I20" s="73">
        <v>14286.283247231295</v>
      </c>
      <c r="J20" s="26">
        <v>1.6554595108267045</v>
      </c>
      <c r="K20" s="74">
        <v>69555.798970680975</v>
      </c>
      <c r="L20" s="27">
        <v>1.2291496688688144</v>
      </c>
      <c r="M20" s="75">
        <v>2685257.1331414222</v>
      </c>
      <c r="N20" s="28">
        <v>3.4625501825056393</v>
      </c>
    </row>
    <row r="21" spans="1:17" ht="15.75" customHeight="1" x14ac:dyDescent="0.2">
      <c r="A21" s="35" t="s">
        <v>31</v>
      </c>
      <c r="B21" s="49" t="s">
        <v>42</v>
      </c>
      <c r="C21" s="71">
        <v>1744508.1991916518</v>
      </c>
      <c r="D21" s="22">
        <v>8.8486178191694478</v>
      </c>
      <c r="E21" s="23"/>
      <c r="F21" s="24"/>
      <c r="G21" s="72">
        <v>221458.13567857243</v>
      </c>
      <c r="H21" s="25">
        <v>1.0225582976291108</v>
      </c>
      <c r="I21" s="73">
        <v>16902.155687492428</v>
      </c>
      <c r="J21" s="26">
        <v>1.9585804020619395</v>
      </c>
      <c r="K21" s="74">
        <v>161239.30142648204</v>
      </c>
      <c r="L21" s="27">
        <v>2.8493272579693731</v>
      </c>
      <c r="M21" s="75">
        <v>2144107.7919841986</v>
      </c>
      <c r="N21" s="28">
        <v>2.7647560208736452</v>
      </c>
    </row>
    <row r="22" spans="1:17" ht="15.75" customHeight="1" x14ac:dyDescent="0.2">
      <c r="A22" s="36" t="s">
        <v>45</v>
      </c>
      <c r="B22" s="50" t="s">
        <v>44</v>
      </c>
      <c r="C22" s="71">
        <v>3542499.1708813533</v>
      </c>
      <c r="D22" s="22">
        <v>17.968514738066901</v>
      </c>
      <c r="E22" s="23"/>
      <c r="F22" s="24"/>
      <c r="G22" s="72">
        <v>1879186.0410883278</v>
      </c>
      <c r="H22" s="25">
        <v>8.676932428857226</v>
      </c>
      <c r="I22" s="73">
        <v>83380.624468810071</v>
      </c>
      <c r="J22" s="26">
        <v>9.6619425365455047</v>
      </c>
      <c r="K22" s="74">
        <v>616367.25386919361</v>
      </c>
      <c r="L22" s="27">
        <v>10.892084013214271</v>
      </c>
      <c r="M22" s="75">
        <v>6121433.0903076846</v>
      </c>
      <c r="N22" s="28">
        <v>7.8933853307539596</v>
      </c>
    </row>
    <row r="23" spans="1:17" s="18" customFormat="1" ht="23.25" customHeight="1" x14ac:dyDescent="0.2">
      <c r="A23" s="10"/>
      <c r="B23" s="2" t="s">
        <v>5</v>
      </c>
      <c r="C23" s="76">
        <v>19715036.120244544</v>
      </c>
      <c r="D23" s="41">
        <v>100</v>
      </c>
      <c r="E23" s="42">
        <v>29657294.859837208</v>
      </c>
      <c r="F23" s="43">
        <v>100</v>
      </c>
      <c r="G23" s="77">
        <v>21657262.592464618</v>
      </c>
      <c r="H23" s="44">
        <v>100.00000000000001</v>
      </c>
      <c r="I23" s="78">
        <v>862979.92513854965</v>
      </c>
      <c r="J23" s="45">
        <v>100.00000000000001</v>
      </c>
      <c r="K23" s="79">
        <v>5658855.1201167488</v>
      </c>
      <c r="L23" s="46">
        <v>100.00000000000001</v>
      </c>
      <c r="M23" s="80">
        <v>77551428.617801666</v>
      </c>
      <c r="N23" s="47">
        <v>100</v>
      </c>
      <c r="O23" s="64"/>
      <c r="P23" s="64"/>
      <c r="Q23" s="64">
        <f>P23-O23</f>
        <v>0</v>
      </c>
    </row>
    <row r="24" spans="1:17" s="137" customFormat="1" ht="23.25" customHeight="1" x14ac:dyDescent="0.2">
      <c r="A24" s="123"/>
      <c r="B24" s="124" t="s">
        <v>51</v>
      </c>
      <c r="C24" s="125">
        <f>(C23/M$23)*100</f>
        <v>25.42188644571149</v>
      </c>
      <c r="D24" s="126"/>
      <c r="E24" s="127">
        <f>E23/M23*100</f>
        <v>38.242099969554239</v>
      </c>
      <c r="F24" s="128"/>
      <c r="G24" s="129">
        <f>G23/M23*100</f>
        <v>27.926323187672736</v>
      </c>
      <c r="H24" s="130"/>
      <c r="I24" s="131">
        <f>I23/M23*100</f>
        <v>1.1127840460445826</v>
      </c>
      <c r="J24" s="132"/>
      <c r="K24" s="133">
        <f>K23/M23*100</f>
        <v>7.2969063510169532</v>
      </c>
      <c r="L24" s="134"/>
      <c r="M24" s="135">
        <f>M23/M23*100</f>
        <v>100</v>
      </c>
      <c r="N24" s="136"/>
      <c r="O24" s="138"/>
      <c r="P24" s="138"/>
      <c r="Q24" s="138"/>
    </row>
    <row r="25" spans="1:17" s="18" customFormat="1" ht="23.25" customHeight="1" x14ac:dyDescent="0.2">
      <c r="A25" s="93"/>
      <c r="B25" s="94"/>
      <c r="C25" s="95"/>
      <c r="D25" s="96"/>
      <c r="E25" s="121">
        <f>E24+G24</f>
        <v>66.168423157226982</v>
      </c>
      <c r="F25" s="97">
        <f>E23+G23</f>
        <v>51314557.45230183</v>
      </c>
      <c r="G25" s="98"/>
      <c r="H25" s="99"/>
      <c r="I25" s="100"/>
      <c r="J25" s="101"/>
      <c r="K25" s="102"/>
      <c r="L25" s="103"/>
      <c r="M25" s="104"/>
      <c r="N25" s="105"/>
      <c r="O25" s="64"/>
      <c r="P25" s="64"/>
      <c r="Q25" s="64"/>
    </row>
    <row r="26" spans="1:17" ht="17.25" customHeight="1" x14ac:dyDescent="0.2">
      <c r="B26" s="1" t="s">
        <v>46</v>
      </c>
    </row>
    <row r="120" ht="30" customHeight="1" x14ac:dyDescent="0.2"/>
    <row r="420" ht="39" customHeight="1" x14ac:dyDescent="0.2"/>
  </sheetData>
  <mergeCells count="8">
    <mergeCell ref="K3:L3"/>
    <mergeCell ref="M3:N3"/>
    <mergeCell ref="A3:A4"/>
    <mergeCell ref="B3:B4"/>
    <mergeCell ref="C3:D3"/>
    <mergeCell ref="E3:F3"/>
    <mergeCell ref="G3:H3"/>
    <mergeCell ref="I3:J3"/>
  </mergeCells>
  <pageMargins left="0.75" right="0.75" top="1" bottom="1" header="0.5" footer="0.5"/>
  <pageSetup scale="6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tabSelected="1" topLeftCell="A9" workbookViewId="0">
      <selection activeCell="C24" sqref="C24"/>
    </sheetView>
  </sheetViews>
  <sheetFormatPr defaultRowHeight="12.75" x14ac:dyDescent="0.2"/>
  <cols>
    <col min="1" max="1" width="40.7109375" style="154" customWidth="1"/>
    <col min="2" max="2" width="35.85546875" style="156" customWidth="1"/>
    <col min="3" max="3" width="33.42578125" style="156" customWidth="1"/>
  </cols>
  <sheetData>
    <row r="2" spans="1:3" x14ac:dyDescent="0.2">
      <c r="A2" s="160" t="s">
        <v>53</v>
      </c>
      <c r="B2" s="161" t="s">
        <v>55</v>
      </c>
      <c r="C2" s="161" t="s">
        <v>52</v>
      </c>
    </row>
    <row r="3" spans="1:3" x14ac:dyDescent="0.2">
      <c r="A3" s="157" t="s">
        <v>10</v>
      </c>
      <c r="B3" s="155">
        <f>'[1]NOMINAL REAL IMPLICIT'!$BI$5</f>
        <v>24.441057477592846</v>
      </c>
      <c r="C3" s="155">
        <f>'All=Employed+Unemployed(&lt;20hrs)'!N5</f>
        <v>48.185998598331679</v>
      </c>
    </row>
    <row r="4" spans="1:3" x14ac:dyDescent="0.2">
      <c r="A4" s="158" t="s">
        <v>12</v>
      </c>
      <c r="B4" s="155">
        <f>'[1]NOMINAL REAL IMPLICIT'!$BI$10</f>
        <v>11.165054260504363</v>
      </c>
      <c r="C4" s="155">
        <f>'All=Employed+Unemployed(&lt;20hrs)'!N6</f>
        <v>0.16725044917083218</v>
      </c>
    </row>
    <row r="5" spans="1:3" x14ac:dyDescent="0.2">
      <c r="A5" s="158" t="s">
        <v>14</v>
      </c>
      <c r="B5" s="155">
        <f>'[1]NOMINAL REAL IMPLICIT'!$BI$15</f>
        <v>8.5458433661199287</v>
      </c>
      <c r="C5" s="155">
        <f>'All=Employed+Unemployed(&lt;20hrs)'!N7</f>
        <v>6.9768430396180872</v>
      </c>
    </row>
    <row r="6" spans="1:3" ht="24" x14ac:dyDescent="0.2">
      <c r="A6" s="158" t="s">
        <v>16</v>
      </c>
      <c r="B6" s="155">
        <f>'[1]NOMINAL REAL IMPLICIT'!$BI$29</f>
        <v>0.54084575317791794</v>
      </c>
      <c r="C6" s="155">
        <f>'All=Employed+Unemployed(&lt;20hrs)'!N8</f>
        <v>1.3528539250683386E-2</v>
      </c>
    </row>
    <row r="7" spans="1:3" ht="24" x14ac:dyDescent="0.2">
      <c r="A7" s="158" t="s">
        <v>18</v>
      </c>
      <c r="B7" s="155">
        <f>'[1]NOMINAL REAL IMPLICIT'!$BI$30</f>
        <v>0.14449427747163093</v>
      </c>
      <c r="C7" s="155">
        <f>'All=Employed+Unemployed(&lt;20hrs)'!N9</f>
        <v>0.11709097996482236</v>
      </c>
    </row>
    <row r="8" spans="1:3" x14ac:dyDescent="0.2">
      <c r="A8" s="158" t="s">
        <v>20</v>
      </c>
      <c r="B8" s="155">
        <f>'[1]NOMINAL REAL IMPLICIT'!$BI$31</f>
        <v>3.1194968369965319</v>
      </c>
      <c r="C8" s="155">
        <f>'All=Employed+Unemployed(&lt;20hrs)'!N10</f>
        <v>2.2507372225421189</v>
      </c>
    </row>
    <row r="9" spans="1:3" x14ac:dyDescent="0.2">
      <c r="A9" s="158" t="s">
        <v>22</v>
      </c>
      <c r="B9" s="155">
        <f>'[1]NOMINAL REAL IMPLICIT'!$BI$32</f>
        <v>17.963533437378977</v>
      </c>
      <c r="C9" s="155">
        <f>'All=Employed+Unemployed(&lt;20hrs)'!N11</f>
        <v>13.971415136015917</v>
      </c>
    </row>
    <row r="10" spans="1:3" x14ac:dyDescent="0.2">
      <c r="A10" s="158" t="s">
        <v>24</v>
      </c>
      <c r="B10" s="155">
        <f>'[1]NOMINAL REAL IMPLICIT'!$BI$33</f>
        <v>0.8434207304331407</v>
      </c>
      <c r="C10" s="155">
        <f>'All=Employed+Unemployed(&lt;20hrs)'!N12</f>
        <v>1.3566581129441648</v>
      </c>
    </row>
    <row r="11" spans="1:3" x14ac:dyDescent="0.2">
      <c r="A11" s="158" t="s">
        <v>26</v>
      </c>
      <c r="B11" s="155">
        <f>'[1]NOMINAL REAL IMPLICIT'!$BI$34</f>
        <v>1.4300209376428472</v>
      </c>
      <c r="C11" s="155">
        <f>'All=Employed+Unemployed(&lt;20hrs)'!N13</f>
        <v>3.2105876175608041</v>
      </c>
    </row>
    <row r="12" spans="1:3" x14ac:dyDescent="0.2">
      <c r="A12" s="158" t="s">
        <v>28</v>
      </c>
      <c r="B12" s="155">
        <f>'[1]NOMINAL REAL IMPLICIT'!$BI$41</f>
        <v>8.6919640814359926</v>
      </c>
      <c r="C12" s="155">
        <f>'All=Employed+Unemployed(&lt;20hrs)'!N14</f>
        <v>0.54693531929571304</v>
      </c>
    </row>
    <row r="13" spans="1:3" x14ac:dyDescent="0.2">
      <c r="A13" s="158" t="s">
        <v>30</v>
      </c>
      <c r="B13" s="155">
        <f>'[1]NOMINAL REAL IMPLICIT'!$BI$46</f>
        <v>0.19008411277451179</v>
      </c>
      <c r="C13" s="155">
        <f>'All=Employed+Unemployed(&lt;20hrs)'!N15</f>
        <v>0.71843626082963474</v>
      </c>
    </row>
    <row r="14" spans="1:3" x14ac:dyDescent="0.2">
      <c r="A14" s="158" t="s">
        <v>32</v>
      </c>
      <c r="B14" s="155">
        <f>'[1]NOMINAL REAL IMPLICIT'!$BI$47</f>
        <v>3.0422208288384094</v>
      </c>
      <c r="C14" s="155">
        <f>'All=Employed+Unemployed(&lt;20hrs)'!N16</f>
        <v>1.3044497484566959</v>
      </c>
    </row>
    <row r="15" spans="1:3" x14ac:dyDescent="0.2">
      <c r="A15" s="158" t="s">
        <v>34</v>
      </c>
      <c r="B15" s="155">
        <f>'[1]NOMINAL REAL IMPLICIT'!$BI$50</f>
        <v>7.5167885659204874</v>
      </c>
      <c r="C15" s="155">
        <f>'All=Employed+Unemployed(&lt;20hrs)'!N17</f>
        <v>8.9637549882008644E-2</v>
      </c>
    </row>
    <row r="16" spans="1:3" ht="24" x14ac:dyDescent="0.2">
      <c r="A16" s="158" t="s">
        <v>36</v>
      </c>
      <c r="B16" s="155">
        <f>'[1]NOMINAL REAL IMPLICIT'!$BI$51</f>
        <v>4.2220690373996366</v>
      </c>
      <c r="C16" s="155">
        <f>'All=Employed+Unemployed(&lt;20hrs)'!N18</f>
        <v>6.368033071677651</v>
      </c>
    </row>
    <row r="17" spans="1:11" x14ac:dyDescent="0.2">
      <c r="A17" s="158" t="s">
        <v>38</v>
      </c>
      <c r="B17" s="155">
        <f>'[1]NOMINAL REAL IMPLICIT'!$BI$52</f>
        <v>2.4084542375269229E-2</v>
      </c>
      <c r="C17" s="155">
        <f>'All=Employed+Unemployed(&lt;20hrs)'!N19</f>
        <v>0.60170682032594669</v>
      </c>
    </row>
    <row r="18" spans="1:11" x14ac:dyDescent="0.2">
      <c r="A18" s="158" t="s">
        <v>41</v>
      </c>
      <c r="B18" s="155">
        <f>'[1]NOMINAL REAL IMPLICIT'!$BI$54</f>
        <v>2.2676433257126627</v>
      </c>
      <c r="C18" s="155">
        <f>'All=Employed+Unemployed(&lt;20hrs)'!N20</f>
        <v>3.4625501825056393</v>
      </c>
    </row>
    <row r="19" spans="1:11" x14ac:dyDescent="0.2">
      <c r="A19" s="158" t="s">
        <v>42</v>
      </c>
      <c r="B19" s="155">
        <f>'[1]NOMINAL REAL IMPLICIT'!$BI$55</f>
        <v>0.66550171437508332</v>
      </c>
      <c r="C19" s="155">
        <f>'All=Employed+Unemployed(&lt;20hrs)'!N21</f>
        <v>2.7647560208736452</v>
      </c>
    </row>
    <row r="20" spans="1:11" x14ac:dyDescent="0.2">
      <c r="A20" s="159" t="s">
        <v>44</v>
      </c>
      <c r="B20" s="155">
        <f>'[1]NOMINAL REAL IMPLICIT'!$BI$56</f>
        <v>2.8430408786857249</v>
      </c>
      <c r="C20" s="155">
        <f>'All=Employed+Unemployed(&lt;20hrs)'!N22</f>
        <v>7.8933853307539596</v>
      </c>
    </row>
    <row r="21" spans="1:11" x14ac:dyDescent="0.2">
      <c r="A21" s="162" t="s">
        <v>56</v>
      </c>
      <c r="B21" s="162"/>
      <c r="C21" s="162"/>
      <c r="D21" s="162"/>
      <c r="E21" s="162"/>
      <c r="F21" s="162"/>
    </row>
    <row r="22" spans="1:11" x14ac:dyDescent="0.2">
      <c r="A22" s="162"/>
      <c r="B22" s="162"/>
      <c r="C22" s="162"/>
      <c r="D22" s="162"/>
      <c r="E22" s="162"/>
      <c r="F22" s="162"/>
    </row>
    <row r="23" spans="1:11" x14ac:dyDescent="0.2">
      <c r="A23" s="162" t="s">
        <v>54</v>
      </c>
      <c r="B23" s="162"/>
      <c r="C23" s="162"/>
      <c r="D23" s="162"/>
      <c r="E23" s="162"/>
      <c r="F23" s="162"/>
      <c r="G23" s="162"/>
      <c r="H23" s="162"/>
      <c r="I23" s="162"/>
      <c r="J23" s="162"/>
      <c r="K23" s="162"/>
    </row>
    <row r="24" spans="1:11" x14ac:dyDescent="0.2">
      <c r="A24" s="162"/>
      <c r="B24" s="162"/>
      <c r="C24" s="162"/>
      <c r="D24" s="162"/>
      <c r="E24" s="162"/>
      <c r="F24" s="162"/>
      <c r="G24" s="162"/>
      <c r="H24" s="162"/>
      <c r="I24" s="162"/>
      <c r="J24" s="162"/>
      <c r="K24" s="162"/>
    </row>
    <row r="25" spans="1:11" x14ac:dyDescent="0.2">
      <c r="A25" s="181" t="s">
        <v>53</v>
      </c>
      <c r="B25" s="181" t="s">
        <v>52</v>
      </c>
      <c r="C25" s="162"/>
      <c r="D25" s="162"/>
      <c r="E25" s="162"/>
      <c r="F25" s="162"/>
      <c r="G25" s="162"/>
      <c r="H25" s="162"/>
      <c r="I25" s="162"/>
      <c r="J25" s="162"/>
    </row>
    <row r="26" spans="1:11" x14ac:dyDescent="0.2">
      <c r="A26" s="94" t="s">
        <v>57</v>
      </c>
      <c r="B26" s="182">
        <f>C3</f>
        <v>48.185998598331679</v>
      </c>
      <c r="C26" s="180"/>
      <c r="D26" s="162"/>
      <c r="E26" s="162"/>
      <c r="F26" s="162"/>
      <c r="G26" s="162"/>
      <c r="H26" s="162"/>
      <c r="I26" s="162"/>
      <c r="J26" s="162"/>
    </row>
    <row r="27" spans="1:11" x14ac:dyDescent="0.2">
      <c r="A27" s="94" t="s">
        <v>58</v>
      </c>
      <c r="B27" s="182">
        <f>C4+C5</f>
        <v>7.1440934887889194</v>
      </c>
      <c r="C27" s="162"/>
      <c r="D27" s="162"/>
      <c r="E27" s="162"/>
      <c r="F27" s="162"/>
      <c r="G27" s="162"/>
      <c r="H27" s="162"/>
      <c r="I27" s="162"/>
      <c r="J27" s="162"/>
    </row>
    <row r="28" spans="1:11" x14ac:dyDescent="0.2">
      <c r="A28" s="94" t="s">
        <v>59</v>
      </c>
      <c r="B28" s="182">
        <f>SUM(C6:C20)</f>
        <v>44.66990791287941</v>
      </c>
      <c r="C28"/>
    </row>
    <row r="29" spans="1:11" s="18" customFormat="1" ht="13.5" thickBot="1" x14ac:dyDescent="0.25">
      <c r="A29" s="183" t="s">
        <v>60</v>
      </c>
      <c r="B29" s="184">
        <f>SUM(B26:B28)</f>
        <v>100</v>
      </c>
    </row>
    <row r="30" spans="1:11" ht="13.5" thickTop="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Work 1-19 Hrs=Unemployed</vt:lpstr>
      <vt:lpstr>Work 20-39 Hrs=Underemployed</vt:lpstr>
      <vt:lpstr>Work 40 Hrs=Full Time employed</vt:lpstr>
      <vt:lpstr>Employed=Fulltime+underemployed</vt:lpstr>
      <vt:lpstr>All=Employed+Unemployed(&lt;20hrs)</vt:lpstr>
      <vt:lpstr>Share of employed vs GDP Share</vt:lpstr>
      <vt:lpstr>'All=Employed+Unemployed(&lt;20hrs)'!Print_Area</vt:lpstr>
      <vt:lpstr>'Work 1-19 Hrs=Unemployed'!Print_Area</vt:lpstr>
      <vt:lpstr>'Work 20-39 Hrs=Underemployed'!Print_Area</vt:lpstr>
      <vt:lpstr>'Work 40 Hrs=Full Time employed'!Print_Area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Olarewaju</dc:creator>
  <cp:lastModifiedBy>Yemi Kale</cp:lastModifiedBy>
  <dcterms:created xsi:type="dcterms:W3CDTF">2018-01-05T19:36:51Z</dcterms:created>
  <dcterms:modified xsi:type="dcterms:W3CDTF">2018-01-08T15:49:32Z</dcterms:modified>
</cp:coreProperties>
</file>